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465"/>
  </bookViews>
  <sheets>
    <sheet name="名单" sheetId="1" r:id="rId1"/>
  </sheets>
  <definedNames>
    <definedName name="_xlnm._FilterDatabase" localSheetId="0" hidden="1">名单!$A$2:$G$357</definedName>
    <definedName name="_xlnm.Print_Area" localSheetId="0">名单!$A$1:$E$357</definedName>
    <definedName name="_xlnm.Print_Titles" localSheetId="0">名单!$2:$2</definedName>
  </definedNames>
  <calcPr calcId="144525"/>
</workbook>
</file>

<file path=xl/calcChain.xml><?xml version="1.0" encoding="utf-8"?>
<calcChain xmlns="http://schemas.openxmlformats.org/spreadsheetml/2006/main">
  <c r="C357" i="1"/>
  <c r="B357"/>
  <c r="C356"/>
  <c r="B356"/>
  <c r="C355"/>
  <c r="B355"/>
  <c r="C354"/>
  <c r="B354"/>
  <c r="C353"/>
  <c r="B353"/>
  <c r="C352"/>
  <c r="B352"/>
  <c r="C351"/>
  <c r="B351"/>
  <c r="C350"/>
  <c r="B350"/>
  <c r="C349"/>
  <c r="B349"/>
  <c r="C348"/>
  <c r="B348"/>
  <c r="C347"/>
  <c r="B347"/>
  <c r="C346"/>
  <c r="B346"/>
  <c r="C345"/>
  <c r="B345"/>
  <c r="C344"/>
  <c r="B344"/>
  <c r="C343"/>
  <c r="B343"/>
  <c r="C342"/>
  <c r="B342"/>
  <c r="C341"/>
  <c r="B341"/>
  <c r="C340"/>
  <c r="B340"/>
  <c r="C339"/>
  <c r="B339"/>
  <c r="C338"/>
  <c r="B338"/>
  <c r="C337"/>
  <c r="B337"/>
  <c r="C336"/>
  <c r="B336"/>
  <c r="C335"/>
  <c r="B335"/>
  <c r="C334"/>
  <c r="B334"/>
  <c r="C333"/>
  <c r="B333"/>
  <c r="C332"/>
  <c r="B332"/>
  <c r="C331"/>
  <c r="B331"/>
  <c r="C330"/>
  <c r="B330"/>
  <c r="C329"/>
  <c r="B329"/>
  <c r="C328"/>
  <c r="B328"/>
  <c r="C327"/>
  <c r="B327"/>
  <c r="C326"/>
  <c r="B326"/>
  <c r="C325"/>
  <c r="B325"/>
  <c r="C324"/>
  <c r="B324"/>
  <c r="C323"/>
  <c r="B323"/>
  <c r="C322"/>
  <c r="B322"/>
  <c r="C321"/>
  <c r="B321"/>
  <c r="C320"/>
  <c r="B320"/>
  <c r="C319"/>
  <c r="B319"/>
  <c r="C318"/>
  <c r="B318"/>
  <c r="C317"/>
  <c r="B317"/>
  <c r="C316"/>
  <c r="B316"/>
  <c r="C315"/>
  <c r="B315"/>
  <c r="C314"/>
  <c r="B314"/>
  <c r="C313"/>
  <c r="B313"/>
  <c r="C312"/>
  <c r="B312"/>
  <c r="C311"/>
  <c r="B311"/>
  <c r="C310"/>
  <c r="B310"/>
  <c r="C309"/>
  <c r="B309"/>
  <c r="C308"/>
  <c r="B308"/>
  <c r="C307"/>
  <c r="B307"/>
  <c r="C306"/>
  <c r="B306"/>
  <c r="C305"/>
  <c r="B305"/>
  <c r="C304"/>
  <c r="B304"/>
  <c r="C303"/>
  <c r="B303"/>
  <c r="C302"/>
  <c r="B302"/>
  <c r="C301"/>
  <c r="B301"/>
  <c r="C300"/>
  <c r="B300"/>
  <c r="C299"/>
  <c r="B299"/>
  <c r="C298"/>
  <c r="B298"/>
  <c r="C297"/>
  <c r="B297"/>
  <c r="C296"/>
  <c r="B296"/>
  <c r="C295"/>
  <c r="B295"/>
  <c r="C294"/>
  <c r="B294"/>
  <c r="C293"/>
  <c r="B293"/>
  <c r="C292"/>
  <c r="B292"/>
  <c r="C291"/>
  <c r="B291"/>
  <c r="C290"/>
  <c r="B290"/>
  <c r="C289"/>
  <c r="B289"/>
  <c r="C288"/>
  <c r="B288"/>
  <c r="C287"/>
  <c r="B287"/>
  <c r="C286"/>
  <c r="B286"/>
  <c r="C285"/>
  <c r="B285"/>
  <c r="C284"/>
  <c r="B284"/>
  <c r="C283"/>
  <c r="B283"/>
  <c r="C282"/>
  <c r="B282"/>
  <c r="C281"/>
  <c r="B281"/>
  <c r="C280"/>
  <c r="B280"/>
  <c r="C279"/>
  <c r="B279"/>
  <c r="C278"/>
  <c r="B278"/>
  <c r="C277"/>
  <c r="B277"/>
  <c r="C276"/>
  <c r="B276"/>
  <c r="C275"/>
  <c r="B275"/>
  <c r="C274"/>
  <c r="B274"/>
  <c r="C273"/>
  <c r="B273"/>
  <c r="C272"/>
  <c r="B272"/>
  <c r="C271"/>
  <c r="B271"/>
  <c r="C270"/>
  <c r="B270"/>
  <c r="C269"/>
  <c r="B269"/>
  <c r="C268"/>
  <c r="B268"/>
  <c r="C267"/>
  <c r="B267"/>
  <c r="C266"/>
  <c r="B266"/>
  <c r="C265"/>
  <c r="B265"/>
  <c r="C264"/>
  <c r="B264"/>
  <c r="C263"/>
  <c r="B263"/>
  <c r="C262"/>
  <c r="B262"/>
  <c r="C261"/>
  <c r="B261"/>
  <c r="C260"/>
  <c r="B260"/>
  <c r="C259"/>
  <c r="B259"/>
  <c r="C258"/>
  <c r="B258"/>
  <c r="C257"/>
  <c r="B257"/>
  <c r="C256"/>
  <c r="B256"/>
  <c r="C255"/>
  <c r="B255"/>
  <c r="C254"/>
  <c r="B254"/>
  <c r="C253"/>
  <c r="B253"/>
  <c r="C252"/>
  <c r="B252"/>
  <c r="C251"/>
  <c r="B251"/>
  <c r="C250"/>
  <c r="B250"/>
  <c r="C249"/>
  <c r="B249"/>
  <c r="C248"/>
  <c r="B248"/>
  <c r="C247"/>
  <c r="B247"/>
  <c r="C246"/>
  <c r="B246"/>
  <c r="C245"/>
  <c r="B245"/>
  <c r="C244"/>
  <c r="B244"/>
  <c r="C243"/>
  <c r="B243"/>
  <c r="C242"/>
  <c r="B242"/>
  <c r="C241"/>
  <c r="B241"/>
  <c r="C240"/>
  <c r="B240"/>
  <c r="C239"/>
  <c r="B239"/>
  <c r="C238"/>
  <c r="B238"/>
  <c r="C237"/>
  <c r="B237"/>
  <c r="C236"/>
  <c r="B236"/>
  <c r="C235"/>
  <c r="B235"/>
  <c r="C234"/>
  <c r="B234"/>
  <c r="C233"/>
  <c r="B233"/>
  <c r="C232"/>
  <c r="B232"/>
  <c r="C231"/>
  <c r="B231"/>
  <c r="C230"/>
  <c r="B230"/>
  <c r="C229"/>
  <c r="B229"/>
  <c r="C228"/>
  <c r="B228"/>
  <c r="C227"/>
  <c r="B227"/>
  <c r="C226"/>
  <c r="B226"/>
  <c r="C225"/>
  <c r="B225"/>
  <c r="C224"/>
  <c r="B224"/>
  <c r="C223"/>
  <c r="B223"/>
  <c r="C222"/>
  <c r="B222"/>
  <c r="C221"/>
  <c r="B221"/>
  <c r="C220"/>
  <c r="B220"/>
  <c r="C219"/>
  <c r="B219"/>
  <c r="C218"/>
  <c r="B218"/>
  <c r="C217"/>
  <c r="B217"/>
  <c r="C216"/>
  <c r="B216"/>
  <c r="C215"/>
  <c r="B215"/>
  <c r="C214"/>
  <c r="B214"/>
  <c r="C213"/>
  <c r="B213"/>
  <c r="C212"/>
  <c r="B212"/>
  <c r="C211"/>
  <c r="B211"/>
  <c r="C210"/>
  <c r="B210"/>
  <c r="C209"/>
  <c r="B209"/>
  <c r="C208"/>
  <c r="B208"/>
  <c r="C207"/>
  <c r="B207"/>
  <c r="C206"/>
  <c r="B206"/>
  <c r="C205"/>
  <c r="B205"/>
  <c r="C204"/>
  <c r="B204"/>
  <c r="C203"/>
  <c r="B203"/>
  <c r="C202"/>
  <c r="B202"/>
  <c r="C201"/>
  <c r="B201"/>
  <c r="C200"/>
  <c r="B200"/>
  <c r="C199"/>
  <c r="B199"/>
  <c r="C198"/>
  <c r="B198"/>
  <c r="C197"/>
  <c r="B197"/>
  <c r="C196"/>
  <c r="B196"/>
  <c r="C195"/>
  <c r="B195"/>
  <c r="C194"/>
  <c r="B194"/>
  <c r="C193"/>
  <c r="B193"/>
  <c r="C192"/>
  <c r="B192"/>
  <c r="C191"/>
  <c r="B191"/>
  <c r="C190"/>
  <c r="B190"/>
  <c r="C189"/>
  <c r="B189"/>
  <c r="C188"/>
  <c r="B188"/>
  <c r="C187"/>
  <c r="B187"/>
  <c r="C186"/>
  <c r="B186"/>
  <c r="C185"/>
  <c r="B185"/>
  <c r="C184"/>
  <c r="B184"/>
  <c r="C183"/>
  <c r="B183"/>
  <c r="C182"/>
  <c r="B182"/>
  <c r="C181"/>
  <c r="B181"/>
  <c r="C180"/>
  <c r="B180"/>
  <c r="C179"/>
  <c r="B179"/>
  <c r="C178"/>
  <c r="B178"/>
  <c r="C177"/>
  <c r="B177"/>
  <c r="C176"/>
  <c r="B176"/>
  <c r="C175"/>
  <c r="B175"/>
  <c r="C174"/>
  <c r="B174"/>
  <c r="C173"/>
  <c r="B173"/>
  <c r="C172"/>
  <c r="B172"/>
  <c r="C171"/>
  <c r="B171"/>
  <c r="C170"/>
  <c r="B170"/>
  <c r="C169"/>
  <c r="B169"/>
  <c r="C168"/>
  <c r="B168"/>
  <c r="C167"/>
  <c r="B167"/>
  <c r="C166"/>
  <c r="B166"/>
  <c r="C165"/>
  <c r="B165"/>
  <c r="C164"/>
  <c r="B164"/>
  <c r="C163"/>
  <c r="B163"/>
  <c r="C162"/>
  <c r="B162"/>
  <c r="C161"/>
  <c r="B161"/>
  <c r="C160"/>
  <c r="B160"/>
  <c r="C159"/>
  <c r="B159"/>
  <c r="C158"/>
  <c r="B158"/>
  <c r="C157"/>
  <c r="B157"/>
  <c r="C156"/>
  <c r="B156"/>
  <c r="C155"/>
  <c r="B155"/>
  <c r="C154"/>
  <c r="B154"/>
  <c r="C153"/>
  <c r="B153"/>
  <c r="C152"/>
  <c r="B152"/>
  <c r="C151"/>
  <c r="B151"/>
  <c r="C150"/>
  <c r="B150"/>
  <c r="C149"/>
  <c r="B149"/>
  <c r="C148"/>
  <c r="B148"/>
  <c r="C147"/>
  <c r="B147"/>
  <c r="C146"/>
  <c r="B146"/>
  <c r="C145"/>
  <c r="B145"/>
  <c r="C144"/>
  <c r="B144"/>
  <c r="C143"/>
  <c r="B143"/>
  <c r="C142"/>
  <c r="B142"/>
  <c r="C141"/>
  <c r="B141"/>
  <c r="C140"/>
  <c r="B140"/>
  <c r="C139"/>
  <c r="B139"/>
  <c r="C138"/>
  <c r="B138"/>
  <c r="C137"/>
  <c r="B137"/>
  <c r="C136"/>
  <c r="B136"/>
  <c r="C135"/>
  <c r="B135"/>
  <c r="C134"/>
  <c r="B134"/>
  <c r="C133"/>
  <c r="B133"/>
  <c r="C132"/>
  <c r="B132"/>
  <c r="C131"/>
  <c r="B131"/>
  <c r="C130"/>
  <c r="B130"/>
  <c r="C129"/>
  <c r="B129"/>
  <c r="C128"/>
  <c r="B128"/>
  <c r="C127"/>
  <c r="B127"/>
  <c r="C126"/>
  <c r="B126"/>
  <c r="C125"/>
  <c r="B125"/>
  <c r="C124"/>
  <c r="B124"/>
  <c r="C123"/>
  <c r="B123"/>
  <c r="C122"/>
  <c r="B122"/>
  <c r="C121"/>
  <c r="B121"/>
  <c r="C120"/>
  <c r="B120"/>
  <c r="C119"/>
  <c r="B119"/>
  <c r="C118"/>
  <c r="B118"/>
  <c r="C117"/>
  <c r="B117"/>
  <c r="C116"/>
  <c r="B116"/>
  <c r="C115"/>
  <c r="B115"/>
  <c r="C114"/>
  <c r="B114"/>
  <c r="C113"/>
  <c r="B113"/>
  <c r="C112"/>
  <c r="B112"/>
  <c r="C111"/>
  <c r="B111"/>
  <c r="C110"/>
  <c r="B110"/>
  <c r="C109"/>
  <c r="B109"/>
  <c r="C108"/>
  <c r="B108"/>
  <c r="C107"/>
  <c r="B107"/>
  <c r="C106"/>
  <c r="B106"/>
  <c r="C105"/>
  <c r="B105"/>
  <c r="C104"/>
  <c r="B104"/>
  <c r="C103"/>
  <c r="B103"/>
  <c r="C102"/>
  <c r="B102"/>
  <c r="C101"/>
  <c r="B101"/>
  <c r="C100"/>
  <c r="B100"/>
  <c r="C99"/>
  <c r="B99"/>
  <c r="C98"/>
  <c r="B98"/>
  <c r="C97"/>
  <c r="B97"/>
  <c r="C96"/>
  <c r="B96"/>
  <c r="C95"/>
  <c r="B95"/>
  <c r="C94"/>
  <c r="B94"/>
  <c r="C93"/>
  <c r="B93"/>
  <c r="C92"/>
  <c r="B92"/>
  <c r="C91"/>
  <c r="B91"/>
  <c r="C90"/>
  <c r="B90"/>
  <c r="C89"/>
  <c r="B89"/>
  <c r="C88"/>
  <c r="B88"/>
  <c r="C87"/>
  <c r="B87"/>
  <c r="C86"/>
  <c r="B86"/>
  <c r="C85"/>
  <c r="B85"/>
  <c r="C84"/>
  <c r="B84"/>
  <c r="C83"/>
  <c r="B83"/>
  <c r="C82"/>
  <c r="B82"/>
  <c r="C81"/>
  <c r="B81"/>
  <c r="C80"/>
  <c r="B80"/>
  <c r="C79"/>
  <c r="B79"/>
  <c r="C78"/>
  <c r="B78"/>
  <c r="C77"/>
  <c r="B77"/>
  <c r="C76"/>
  <c r="B76"/>
  <c r="C75"/>
  <c r="B75"/>
  <c r="C74"/>
  <c r="B74"/>
  <c r="C73"/>
  <c r="B73"/>
  <c r="C72"/>
  <c r="B72"/>
  <c r="C71"/>
  <c r="B71"/>
  <c r="C70"/>
  <c r="B70"/>
  <c r="C69"/>
  <c r="B69"/>
  <c r="C68"/>
  <c r="B68"/>
  <c r="C67"/>
  <c r="B67"/>
  <c r="C66"/>
  <c r="B66"/>
  <c r="C65"/>
  <c r="B65"/>
  <c r="C64"/>
  <c r="B64"/>
  <c r="C63"/>
  <c r="B63"/>
  <c r="C62"/>
  <c r="B62"/>
  <c r="C61"/>
  <c r="B61"/>
  <c r="C60"/>
  <c r="B60"/>
  <c r="C59"/>
  <c r="B59"/>
  <c r="C58"/>
  <c r="B58"/>
  <c r="C57"/>
  <c r="B57"/>
  <c r="C56"/>
  <c r="B56"/>
  <c r="C55"/>
  <c r="B55"/>
  <c r="C54"/>
  <c r="B54"/>
  <c r="C53"/>
  <c r="B53"/>
  <c r="C52"/>
  <c r="B52"/>
  <c r="C51"/>
  <c r="B51"/>
  <c r="C50"/>
  <c r="B50"/>
  <c r="C49"/>
  <c r="B49"/>
  <c r="C48"/>
  <c r="B48"/>
  <c r="C47"/>
  <c r="B47"/>
  <c r="C46"/>
  <c r="B46"/>
  <c r="C45"/>
  <c r="B45"/>
  <c r="C44"/>
  <c r="B44"/>
  <c r="C43"/>
  <c r="B43"/>
  <c r="C42"/>
  <c r="B42"/>
  <c r="C41"/>
  <c r="B41"/>
  <c r="C40"/>
  <c r="B40"/>
  <c r="C39"/>
  <c r="B39"/>
  <c r="C38"/>
  <c r="B38"/>
  <c r="C37"/>
  <c r="B37"/>
  <c r="C36"/>
  <c r="B36"/>
  <c r="C35"/>
  <c r="B35"/>
  <c r="C34"/>
  <c r="B34"/>
  <c r="C33"/>
  <c r="B33"/>
  <c r="C32"/>
  <c r="B32"/>
  <c r="C31"/>
  <c r="B31"/>
  <c r="C30"/>
  <c r="B30"/>
  <c r="C29"/>
  <c r="B29"/>
  <c r="C28"/>
  <c r="B28"/>
  <c r="C27"/>
  <c r="B27"/>
  <c r="C26"/>
  <c r="B26"/>
  <c r="C25"/>
  <c r="B25"/>
  <c r="C24"/>
  <c r="B24"/>
  <c r="C23"/>
  <c r="B23"/>
  <c r="C22"/>
  <c r="B22"/>
  <c r="C21"/>
  <c r="B21"/>
  <c r="C20"/>
  <c r="B20"/>
  <c r="C19"/>
  <c r="B19"/>
  <c r="C18"/>
  <c r="B18"/>
  <c r="C17"/>
  <c r="B17"/>
  <c r="C16"/>
  <c r="B16"/>
  <c r="C15"/>
  <c r="B15"/>
  <c r="C14"/>
  <c r="B14"/>
  <c r="C13"/>
  <c r="B13"/>
  <c r="C12"/>
  <c r="B12"/>
  <c r="C11"/>
  <c r="B11"/>
  <c r="C10"/>
  <c r="B10"/>
  <c r="C9"/>
  <c r="B9"/>
  <c r="C8"/>
  <c r="B8"/>
  <c r="C7"/>
  <c r="B7"/>
  <c r="C6"/>
  <c r="B6"/>
  <c r="C5"/>
  <c r="B5"/>
  <c r="C4"/>
  <c r="B4"/>
  <c r="C3"/>
  <c r="B3"/>
</calcChain>
</file>

<file path=xl/sharedStrings.xml><?xml version="1.0" encoding="utf-8"?>
<sst xmlns="http://schemas.openxmlformats.org/spreadsheetml/2006/main" count="361" uniqueCount="7">
  <si>
    <t>2022年度淮北市人民医院公开招聘工作人员考试进入资格复审阶段人员名单</t>
  </si>
  <si>
    <t>序号</t>
  </si>
  <si>
    <t>岗位代码</t>
  </si>
  <si>
    <t>准考证号</t>
  </si>
  <si>
    <t>笔试成绩</t>
  </si>
  <si>
    <t>备注</t>
  </si>
  <si>
    <t>进入资格复审</t>
  </si>
</sst>
</file>

<file path=xl/styles.xml><?xml version="1.0" encoding="utf-8"?>
<styleSheet xmlns="http://schemas.openxmlformats.org/spreadsheetml/2006/main">
  <numFmts count="1">
    <numFmt numFmtId="177" formatCode="0.00_ "/>
  </numFmts>
  <fonts count="5">
    <font>
      <sz val="11"/>
      <color theme="1"/>
      <name val="宋体"/>
      <charset val="134"/>
      <scheme val="minor"/>
    </font>
    <font>
      <sz val="10"/>
      <color theme="1"/>
      <name val="宋体"/>
      <charset val="134"/>
      <scheme val="minor"/>
    </font>
    <font>
      <b/>
      <sz val="16"/>
      <color theme="1"/>
      <name val="宋体"/>
      <charset val="134"/>
      <scheme val="minor"/>
    </font>
    <font>
      <b/>
      <sz val="10"/>
      <color theme="1"/>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2" xfId="0" applyFont="1" applyFill="1" applyBorder="1" applyAlignment="1">
      <alignment horizontal="center" vertical="center"/>
    </xf>
    <xf numFmtId="177" fontId="1" fillId="0" borderId="2"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31" fontId="1" fillId="0" borderId="0"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360"/>
  <sheetViews>
    <sheetView tabSelected="1" workbookViewId="0">
      <selection activeCell="G9" sqref="G9"/>
    </sheetView>
  </sheetViews>
  <sheetFormatPr defaultColWidth="9" defaultRowHeight="20.100000000000001" customHeight="1"/>
  <cols>
    <col min="1" max="1" width="7.875" style="2" customWidth="1"/>
    <col min="2" max="2" width="12.125" style="2" customWidth="1"/>
    <col min="3" max="3" width="21.75" style="2" customWidth="1"/>
    <col min="4" max="4" width="15.375" style="2" customWidth="1"/>
    <col min="5" max="5" width="24" style="2" customWidth="1"/>
    <col min="6" max="7" width="9" style="2"/>
    <col min="8" max="16384" width="9" style="1"/>
  </cols>
  <sheetData>
    <row r="1" spans="1:7" ht="69.95" customHeight="1">
      <c r="A1" s="7" t="s">
        <v>0</v>
      </c>
      <c r="B1" s="7"/>
      <c r="C1" s="7"/>
      <c r="D1" s="7"/>
      <c r="E1" s="7"/>
    </row>
    <row r="2" spans="1:7" ht="20.100000000000001" customHeight="1">
      <c r="A2" s="3" t="s">
        <v>1</v>
      </c>
      <c r="B2" s="3" t="s">
        <v>2</v>
      </c>
      <c r="C2" s="3" t="s">
        <v>3</v>
      </c>
      <c r="D2" s="3" t="s">
        <v>4</v>
      </c>
      <c r="E2" s="3" t="s">
        <v>5</v>
      </c>
      <c r="F2" s="4"/>
      <c r="G2" s="4"/>
    </row>
    <row r="3" spans="1:7" ht="15.95" customHeight="1">
      <c r="A3" s="5">
        <v>1</v>
      </c>
      <c r="B3" s="5" t="str">
        <f>"A0104"</f>
        <v>A0104</v>
      </c>
      <c r="C3" s="5" t="str">
        <f>"202208288827"</f>
        <v>202208288827</v>
      </c>
      <c r="D3" s="6">
        <v>117.9</v>
      </c>
      <c r="E3" s="5" t="s">
        <v>6</v>
      </c>
    </row>
    <row r="4" spans="1:7" ht="15.95" customHeight="1">
      <c r="A4" s="5">
        <v>2</v>
      </c>
      <c r="B4" s="5" t="str">
        <f>"A0104"</f>
        <v>A0104</v>
      </c>
      <c r="C4" s="5" t="str">
        <f>"202208288826"</f>
        <v>202208288826</v>
      </c>
      <c r="D4" s="6">
        <v>111.4</v>
      </c>
      <c r="E4" s="5" t="s">
        <v>6</v>
      </c>
    </row>
    <row r="5" spans="1:7" ht="15.95" customHeight="1">
      <c r="A5" s="5">
        <v>3</v>
      </c>
      <c r="B5" s="5" t="str">
        <f>"A0106"</f>
        <v>A0106</v>
      </c>
      <c r="C5" s="5" t="str">
        <f>"202208280104"</f>
        <v>202208280104</v>
      </c>
      <c r="D5" s="6">
        <v>112.5</v>
      </c>
      <c r="E5" s="5" t="s">
        <v>6</v>
      </c>
    </row>
    <row r="6" spans="1:7" ht="15.95" customHeight="1">
      <c r="A6" s="5">
        <v>4</v>
      </c>
      <c r="B6" s="5" t="str">
        <f>"A0107"</f>
        <v>A0107</v>
      </c>
      <c r="C6" s="5" t="str">
        <f>"202208280108"</f>
        <v>202208280108</v>
      </c>
      <c r="D6" s="6">
        <v>116.6</v>
      </c>
      <c r="E6" s="5" t="s">
        <v>6</v>
      </c>
    </row>
    <row r="7" spans="1:7" ht="15.95" customHeight="1">
      <c r="A7" s="5">
        <v>5</v>
      </c>
      <c r="B7" s="5" t="str">
        <f>"A0107"</f>
        <v>A0107</v>
      </c>
      <c r="C7" s="5" t="str">
        <f>"202208280110"</f>
        <v>202208280110</v>
      </c>
      <c r="D7" s="6">
        <v>99.3</v>
      </c>
      <c r="E7" s="5" t="s">
        <v>6</v>
      </c>
    </row>
    <row r="8" spans="1:7" ht="15.95" customHeight="1">
      <c r="A8" s="5">
        <v>6</v>
      </c>
      <c r="B8" s="5" t="str">
        <f>"A0110"</f>
        <v>A0110</v>
      </c>
      <c r="C8" s="5" t="str">
        <f>"202208280113"</f>
        <v>202208280113</v>
      </c>
      <c r="D8" s="6">
        <v>118.5</v>
      </c>
      <c r="E8" s="5" t="s">
        <v>6</v>
      </c>
    </row>
    <row r="9" spans="1:7" ht="15.95" customHeight="1">
      <c r="A9" s="5">
        <v>7</v>
      </c>
      <c r="B9" s="5" t="str">
        <f>"A0116"</f>
        <v>A0116</v>
      </c>
      <c r="C9" s="5" t="str">
        <f>"202208280122"</f>
        <v>202208280122</v>
      </c>
      <c r="D9" s="6">
        <v>117.1</v>
      </c>
      <c r="E9" s="5" t="s">
        <v>6</v>
      </c>
    </row>
    <row r="10" spans="1:7" ht="15.95" customHeight="1">
      <c r="A10" s="5">
        <v>8</v>
      </c>
      <c r="B10" s="5" t="str">
        <f>"A0118"</f>
        <v>A0118</v>
      </c>
      <c r="C10" s="5" t="str">
        <f>"202208280125"</f>
        <v>202208280125</v>
      </c>
      <c r="D10" s="6">
        <v>117.8</v>
      </c>
      <c r="E10" s="5" t="s">
        <v>6</v>
      </c>
    </row>
    <row r="11" spans="1:7" ht="15.95" customHeight="1">
      <c r="A11" s="5">
        <v>9</v>
      </c>
      <c r="B11" s="5" t="str">
        <f>"A0118"</f>
        <v>A0118</v>
      </c>
      <c r="C11" s="5" t="str">
        <f>"202208280127"</f>
        <v>202208280127</v>
      </c>
      <c r="D11" s="6">
        <v>117.6</v>
      </c>
      <c r="E11" s="5" t="s">
        <v>6</v>
      </c>
    </row>
    <row r="12" spans="1:7" ht="15.95" customHeight="1">
      <c r="A12" s="5">
        <v>10</v>
      </c>
      <c r="B12" s="5" t="str">
        <f>"A0120"</f>
        <v>A0120</v>
      </c>
      <c r="C12" s="5" t="str">
        <f>"202208280206"</f>
        <v>202208280206</v>
      </c>
      <c r="D12" s="6">
        <v>109.3</v>
      </c>
      <c r="E12" s="5" t="s">
        <v>6</v>
      </c>
    </row>
    <row r="13" spans="1:7" ht="15.95" customHeight="1">
      <c r="A13" s="5">
        <v>11</v>
      </c>
      <c r="B13" s="5" t="str">
        <f>"A0121"</f>
        <v>A0121</v>
      </c>
      <c r="C13" s="5" t="str">
        <f>"202208280210"</f>
        <v>202208280210</v>
      </c>
      <c r="D13" s="6">
        <v>106.2</v>
      </c>
      <c r="E13" s="5" t="s">
        <v>6</v>
      </c>
    </row>
    <row r="14" spans="1:7" ht="15.95" customHeight="1">
      <c r="A14" s="5">
        <v>12</v>
      </c>
      <c r="B14" s="5" t="str">
        <f t="shared" ref="B14:B49" si="0">"C0101"</f>
        <v>C0101</v>
      </c>
      <c r="C14" s="5" t="str">
        <f>"202208280308"</f>
        <v>202208280308</v>
      </c>
      <c r="D14" s="6">
        <v>123.4</v>
      </c>
      <c r="E14" s="5" t="s">
        <v>6</v>
      </c>
    </row>
    <row r="15" spans="1:7" ht="15.95" customHeight="1">
      <c r="A15" s="5">
        <v>13</v>
      </c>
      <c r="B15" s="5" t="str">
        <f t="shared" si="0"/>
        <v>C0101</v>
      </c>
      <c r="C15" s="5" t="str">
        <f>"202208280409"</f>
        <v>202208280409</v>
      </c>
      <c r="D15" s="6">
        <v>121.8</v>
      </c>
      <c r="E15" s="5" t="s">
        <v>6</v>
      </c>
    </row>
    <row r="16" spans="1:7" ht="15.95" customHeight="1">
      <c r="A16" s="5">
        <v>14</v>
      </c>
      <c r="B16" s="5" t="str">
        <f t="shared" si="0"/>
        <v>C0101</v>
      </c>
      <c r="C16" s="5" t="str">
        <f>"202208280423"</f>
        <v>202208280423</v>
      </c>
      <c r="D16" s="6">
        <v>119.9</v>
      </c>
      <c r="E16" s="5" t="s">
        <v>6</v>
      </c>
    </row>
    <row r="17" spans="1:5" ht="15.95" customHeight="1">
      <c r="A17" s="5">
        <v>15</v>
      </c>
      <c r="B17" s="5" t="str">
        <f t="shared" si="0"/>
        <v>C0101</v>
      </c>
      <c r="C17" s="5" t="str">
        <f>"202208280408"</f>
        <v>202208280408</v>
      </c>
      <c r="D17" s="6">
        <v>119.8</v>
      </c>
      <c r="E17" s="5" t="s">
        <v>6</v>
      </c>
    </row>
    <row r="18" spans="1:5" ht="15.95" customHeight="1">
      <c r="A18" s="5">
        <v>16</v>
      </c>
      <c r="B18" s="5" t="str">
        <f t="shared" si="0"/>
        <v>C0101</v>
      </c>
      <c r="C18" s="5" t="str">
        <f>"202208280414"</f>
        <v>202208280414</v>
      </c>
      <c r="D18" s="6">
        <v>119.1</v>
      </c>
      <c r="E18" s="5" t="s">
        <v>6</v>
      </c>
    </row>
    <row r="19" spans="1:5" ht="15.95" customHeight="1">
      <c r="A19" s="5">
        <v>17</v>
      </c>
      <c r="B19" s="5" t="str">
        <f t="shared" si="0"/>
        <v>C0101</v>
      </c>
      <c r="C19" s="5" t="str">
        <f>"202208280306"</f>
        <v>202208280306</v>
      </c>
      <c r="D19" s="6">
        <v>118.4</v>
      </c>
      <c r="E19" s="5" t="s">
        <v>6</v>
      </c>
    </row>
    <row r="20" spans="1:5" ht="15.95" customHeight="1">
      <c r="A20" s="5">
        <v>18</v>
      </c>
      <c r="B20" s="5" t="str">
        <f t="shared" si="0"/>
        <v>C0101</v>
      </c>
      <c r="C20" s="5" t="str">
        <f>"202208280430"</f>
        <v>202208280430</v>
      </c>
      <c r="D20" s="6">
        <v>118.2</v>
      </c>
      <c r="E20" s="5" t="s">
        <v>6</v>
      </c>
    </row>
    <row r="21" spans="1:5" ht="15.95" customHeight="1">
      <c r="A21" s="5">
        <v>19</v>
      </c>
      <c r="B21" s="5" t="str">
        <f t="shared" si="0"/>
        <v>C0101</v>
      </c>
      <c r="C21" s="5" t="str">
        <f>"202208280323"</f>
        <v>202208280323</v>
      </c>
      <c r="D21" s="6">
        <v>118.1</v>
      </c>
      <c r="E21" s="5" t="s">
        <v>6</v>
      </c>
    </row>
    <row r="22" spans="1:5" ht="15.95" customHeight="1">
      <c r="A22" s="5">
        <v>20</v>
      </c>
      <c r="B22" s="5" t="str">
        <f t="shared" si="0"/>
        <v>C0101</v>
      </c>
      <c r="C22" s="5" t="str">
        <f>"202208280304"</f>
        <v>202208280304</v>
      </c>
      <c r="D22" s="6">
        <v>117.9</v>
      </c>
      <c r="E22" s="5" t="s">
        <v>6</v>
      </c>
    </row>
    <row r="23" spans="1:5" ht="15.95" customHeight="1">
      <c r="A23" s="5">
        <v>21</v>
      </c>
      <c r="B23" s="5" t="str">
        <f t="shared" si="0"/>
        <v>C0101</v>
      </c>
      <c r="C23" s="5" t="str">
        <f>"202208280321"</f>
        <v>202208280321</v>
      </c>
      <c r="D23" s="6">
        <v>116.1</v>
      </c>
      <c r="E23" s="5" t="s">
        <v>6</v>
      </c>
    </row>
    <row r="24" spans="1:5" ht="15.95" customHeight="1">
      <c r="A24" s="5">
        <v>22</v>
      </c>
      <c r="B24" s="5" t="str">
        <f t="shared" si="0"/>
        <v>C0101</v>
      </c>
      <c r="C24" s="5" t="str">
        <f>"202208280307"</f>
        <v>202208280307</v>
      </c>
      <c r="D24" s="6">
        <v>115</v>
      </c>
      <c r="E24" s="5" t="s">
        <v>6</v>
      </c>
    </row>
    <row r="25" spans="1:5" ht="15.95" customHeight="1">
      <c r="A25" s="5">
        <v>23</v>
      </c>
      <c r="B25" s="5" t="str">
        <f t="shared" si="0"/>
        <v>C0101</v>
      </c>
      <c r="C25" s="5" t="str">
        <f>"202208280425"</f>
        <v>202208280425</v>
      </c>
      <c r="D25" s="6">
        <v>114.4</v>
      </c>
      <c r="E25" s="5" t="s">
        <v>6</v>
      </c>
    </row>
    <row r="26" spans="1:5" ht="15.95" customHeight="1">
      <c r="A26" s="5">
        <v>24</v>
      </c>
      <c r="B26" s="5" t="str">
        <f t="shared" si="0"/>
        <v>C0101</v>
      </c>
      <c r="C26" s="5" t="str">
        <f>"202208280420"</f>
        <v>202208280420</v>
      </c>
      <c r="D26" s="6">
        <v>114.2</v>
      </c>
      <c r="E26" s="5" t="s">
        <v>6</v>
      </c>
    </row>
    <row r="27" spans="1:5" ht="15.95" customHeight="1">
      <c r="A27" s="5">
        <v>25</v>
      </c>
      <c r="B27" s="5" t="str">
        <f t="shared" si="0"/>
        <v>C0101</v>
      </c>
      <c r="C27" s="5" t="str">
        <f>"202208280411"</f>
        <v>202208280411</v>
      </c>
      <c r="D27" s="6">
        <v>114</v>
      </c>
      <c r="E27" s="5" t="s">
        <v>6</v>
      </c>
    </row>
    <row r="28" spans="1:5" ht="15.95" customHeight="1">
      <c r="A28" s="5">
        <v>26</v>
      </c>
      <c r="B28" s="5" t="str">
        <f t="shared" si="0"/>
        <v>C0101</v>
      </c>
      <c r="C28" s="5" t="str">
        <f>"202208280326"</f>
        <v>202208280326</v>
      </c>
      <c r="D28" s="6">
        <v>113.9</v>
      </c>
      <c r="E28" s="5" t="s">
        <v>6</v>
      </c>
    </row>
    <row r="29" spans="1:5" ht="15.95" customHeight="1">
      <c r="A29" s="5">
        <v>27</v>
      </c>
      <c r="B29" s="5" t="str">
        <f t="shared" si="0"/>
        <v>C0101</v>
      </c>
      <c r="C29" s="5" t="str">
        <f>"202208280310"</f>
        <v>202208280310</v>
      </c>
      <c r="D29" s="6">
        <v>112.2</v>
      </c>
      <c r="E29" s="5" t="s">
        <v>6</v>
      </c>
    </row>
    <row r="30" spans="1:5" ht="15.95" customHeight="1">
      <c r="A30" s="5">
        <v>28</v>
      </c>
      <c r="B30" s="5" t="str">
        <f t="shared" si="0"/>
        <v>C0101</v>
      </c>
      <c r="C30" s="5" t="str">
        <f>"202208280413"</f>
        <v>202208280413</v>
      </c>
      <c r="D30" s="6">
        <v>112.1</v>
      </c>
      <c r="E30" s="5" t="s">
        <v>6</v>
      </c>
    </row>
    <row r="31" spans="1:5" ht="15.95" customHeight="1">
      <c r="A31" s="5">
        <v>29</v>
      </c>
      <c r="B31" s="5" t="str">
        <f t="shared" si="0"/>
        <v>C0101</v>
      </c>
      <c r="C31" s="5" t="str">
        <f>"202208280324"</f>
        <v>202208280324</v>
      </c>
      <c r="D31" s="6">
        <v>111.3</v>
      </c>
      <c r="E31" s="5" t="s">
        <v>6</v>
      </c>
    </row>
    <row r="32" spans="1:5" ht="15.95" customHeight="1">
      <c r="A32" s="5">
        <v>30</v>
      </c>
      <c r="B32" s="5" t="str">
        <f t="shared" si="0"/>
        <v>C0101</v>
      </c>
      <c r="C32" s="5" t="str">
        <f>"202208280412"</f>
        <v>202208280412</v>
      </c>
      <c r="D32" s="6">
        <v>111</v>
      </c>
      <c r="E32" s="5" t="s">
        <v>6</v>
      </c>
    </row>
    <row r="33" spans="1:5" ht="15.95" customHeight="1">
      <c r="A33" s="5">
        <v>31</v>
      </c>
      <c r="B33" s="5" t="str">
        <f t="shared" si="0"/>
        <v>C0101</v>
      </c>
      <c r="C33" s="5" t="str">
        <f>"202208280303"</f>
        <v>202208280303</v>
      </c>
      <c r="D33" s="6">
        <v>110.3</v>
      </c>
      <c r="E33" s="5" t="s">
        <v>6</v>
      </c>
    </row>
    <row r="34" spans="1:5" ht="15.95" customHeight="1">
      <c r="A34" s="5">
        <v>32</v>
      </c>
      <c r="B34" s="5" t="str">
        <f t="shared" si="0"/>
        <v>C0101</v>
      </c>
      <c r="C34" s="5" t="str">
        <f>"202208280327"</f>
        <v>202208280327</v>
      </c>
      <c r="D34" s="6">
        <v>109.6</v>
      </c>
      <c r="E34" s="5" t="s">
        <v>6</v>
      </c>
    </row>
    <row r="35" spans="1:5" ht="15.95" customHeight="1">
      <c r="A35" s="5">
        <v>33</v>
      </c>
      <c r="B35" s="5" t="str">
        <f t="shared" si="0"/>
        <v>C0101</v>
      </c>
      <c r="C35" s="5" t="str">
        <f>"202208280424"</f>
        <v>202208280424</v>
      </c>
      <c r="D35" s="6">
        <v>109.6</v>
      </c>
      <c r="E35" s="5" t="s">
        <v>6</v>
      </c>
    </row>
    <row r="36" spans="1:5" ht="15.95" customHeight="1">
      <c r="A36" s="5">
        <v>34</v>
      </c>
      <c r="B36" s="5" t="str">
        <f t="shared" si="0"/>
        <v>C0101</v>
      </c>
      <c r="C36" s="5" t="str">
        <f>"202208280309"</f>
        <v>202208280309</v>
      </c>
      <c r="D36" s="6">
        <v>108.5</v>
      </c>
      <c r="E36" s="5" t="s">
        <v>6</v>
      </c>
    </row>
    <row r="37" spans="1:5" ht="15.95" customHeight="1">
      <c r="A37" s="5">
        <v>35</v>
      </c>
      <c r="B37" s="5" t="str">
        <f t="shared" si="0"/>
        <v>C0101</v>
      </c>
      <c r="C37" s="5" t="str">
        <f>"202208280313"</f>
        <v>202208280313</v>
      </c>
      <c r="D37" s="6">
        <v>108.2</v>
      </c>
      <c r="E37" s="5" t="s">
        <v>6</v>
      </c>
    </row>
    <row r="38" spans="1:5" ht="15.95" customHeight="1">
      <c r="A38" s="5">
        <v>36</v>
      </c>
      <c r="B38" s="5" t="str">
        <f t="shared" si="0"/>
        <v>C0101</v>
      </c>
      <c r="C38" s="5" t="str">
        <f>"202208280505"</f>
        <v>202208280505</v>
      </c>
      <c r="D38" s="6">
        <v>108.1</v>
      </c>
      <c r="E38" s="5" t="s">
        <v>6</v>
      </c>
    </row>
    <row r="39" spans="1:5" ht="15.95" customHeight="1">
      <c r="A39" s="5">
        <v>37</v>
      </c>
      <c r="B39" s="5" t="str">
        <f t="shared" si="0"/>
        <v>C0101</v>
      </c>
      <c r="C39" s="5" t="str">
        <f>"202208280418"</f>
        <v>202208280418</v>
      </c>
      <c r="D39" s="6">
        <v>108</v>
      </c>
      <c r="E39" s="5" t="s">
        <v>6</v>
      </c>
    </row>
    <row r="40" spans="1:5" ht="15.95" customHeight="1">
      <c r="A40" s="5">
        <v>38</v>
      </c>
      <c r="B40" s="5" t="str">
        <f t="shared" si="0"/>
        <v>C0101</v>
      </c>
      <c r="C40" s="5" t="str">
        <f>"202208280504"</f>
        <v>202208280504</v>
      </c>
      <c r="D40" s="6">
        <v>106</v>
      </c>
      <c r="E40" s="5" t="s">
        <v>6</v>
      </c>
    </row>
    <row r="41" spans="1:5" ht="15.95" customHeight="1">
      <c r="A41" s="5">
        <v>39</v>
      </c>
      <c r="B41" s="5" t="str">
        <f t="shared" si="0"/>
        <v>C0101</v>
      </c>
      <c r="C41" s="5" t="str">
        <f>"202208280422"</f>
        <v>202208280422</v>
      </c>
      <c r="D41" s="6">
        <v>104.5</v>
      </c>
      <c r="E41" s="5" t="s">
        <v>6</v>
      </c>
    </row>
    <row r="42" spans="1:5" ht="15.95" customHeight="1">
      <c r="A42" s="5">
        <v>40</v>
      </c>
      <c r="B42" s="5" t="str">
        <f t="shared" si="0"/>
        <v>C0101</v>
      </c>
      <c r="C42" s="5" t="str">
        <f>"202208280426"</f>
        <v>202208280426</v>
      </c>
      <c r="D42" s="6">
        <v>104</v>
      </c>
      <c r="E42" s="5" t="s">
        <v>6</v>
      </c>
    </row>
    <row r="43" spans="1:5" ht="15.95" customHeight="1">
      <c r="A43" s="5">
        <v>41</v>
      </c>
      <c r="B43" s="5" t="str">
        <f t="shared" si="0"/>
        <v>C0101</v>
      </c>
      <c r="C43" s="5" t="str">
        <f>"202208280501"</f>
        <v>202208280501</v>
      </c>
      <c r="D43" s="6">
        <v>103.6</v>
      </c>
      <c r="E43" s="5" t="s">
        <v>6</v>
      </c>
    </row>
    <row r="44" spans="1:5" ht="15.95" customHeight="1">
      <c r="A44" s="5">
        <v>42</v>
      </c>
      <c r="B44" s="5" t="str">
        <f t="shared" si="0"/>
        <v>C0101</v>
      </c>
      <c r="C44" s="5" t="str">
        <f>"202208280410"</f>
        <v>202208280410</v>
      </c>
      <c r="D44" s="6">
        <v>103.1</v>
      </c>
      <c r="E44" s="5" t="s">
        <v>6</v>
      </c>
    </row>
    <row r="45" spans="1:5" ht="15.95" customHeight="1">
      <c r="A45" s="5">
        <v>43</v>
      </c>
      <c r="B45" s="5" t="str">
        <f t="shared" si="0"/>
        <v>C0101</v>
      </c>
      <c r="C45" s="5" t="str">
        <f>"202208280507"</f>
        <v>202208280507</v>
      </c>
      <c r="D45" s="6">
        <v>101.8</v>
      </c>
      <c r="E45" s="5" t="s">
        <v>6</v>
      </c>
    </row>
    <row r="46" spans="1:5" ht="15.95" customHeight="1">
      <c r="A46" s="5">
        <v>44</v>
      </c>
      <c r="B46" s="5" t="str">
        <f t="shared" si="0"/>
        <v>C0101</v>
      </c>
      <c r="C46" s="5" t="str">
        <f>"202208280325"</f>
        <v>202208280325</v>
      </c>
      <c r="D46" s="6">
        <v>99.7</v>
      </c>
      <c r="E46" s="5" t="s">
        <v>6</v>
      </c>
    </row>
    <row r="47" spans="1:5" ht="15.95" customHeight="1">
      <c r="A47" s="5">
        <v>45</v>
      </c>
      <c r="B47" s="5" t="str">
        <f t="shared" si="0"/>
        <v>C0101</v>
      </c>
      <c r="C47" s="5" t="str">
        <f>"202208280403"</f>
        <v>202208280403</v>
      </c>
      <c r="D47" s="6">
        <v>99.5</v>
      </c>
      <c r="E47" s="5" t="s">
        <v>6</v>
      </c>
    </row>
    <row r="48" spans="1:5" ht="15.95" customHeight="1">
      <c r="A48" s="5">
        <v>46</v>
      </c>
      <c r="B48" s="5" t="str">
        <f t="shared" si="0"/>
        <v>C0101</v>
      </c>
      <c r="C48" s="5" t="str">
        <f>"202208280407"</f>
        <v>202208280407</v>
      </c>
      <c r="D48" s="6">
        <v>96.5</v>
      </c>
      <c r="E48" s="5" t="s">
        <v>6</v>
      </c>
    </row>
    <row r="49" spans="1:5" ht="15.95" customHeight="1">
      <c r="A49" s="5">
        <v>47</v>
      </c>
      <c r="B49" s="5" t="str">
        <f t="shared" si="0"/>
        <v>C0101</v>
      </c>
      <c r="C49" s="5" t="str">
        <f>"202208280401"</f>
        <v>202208280401</v>
      </c>
      <c r="D49" s="6">
        <v>84.9</v>
      </c>
      <c r="E49" s="5" t="s">
        <v>6</v>
      </c>
    </row>
    <row r="50" spans="1:5" ht="15.95" customHeight="1">
      <c r="A50" s="5">
        <v>48</v>
      </c>
      <c r="B50" s="5" t="str">
        <f t="shared" ref="B50:B55" si="1">"C0102"</f>
        <v>C0102</v>
      </c>
      <c r="C50" s="5" t="str">
        <f>"202208280512"</f>
        <v>202208280512</v>
      </c>
      <c r="D50" s="6">
        <v>123.9</v>
      </c>
      <c r="E50" s="5" t="s">
        <v>6</v>
      </c>
    </row>
    <row r="51" spans="1:5" ht="15.95" customHeight="1">
      <c r="A51" s="5">
        <v>49</v>
      </c>
      <c r="B51" s="5" t="str">
        <f t="shared" si="1"/>
        <v>C0102</v>
      </c>
      <c r="C51" s="5" t="str">
        <f>"202208280515"</f>
        <v>202208280515</v>
      </c>
      <c r="D51" s="6">
        <v>123</v>
      </c>
      <c r="E51" s="5" t="s">
        <v>6</v>
      </c>
    </row>
    <row r="52" spans="1:5" ht="15.95" customHeight="1">
      <c r="A52" s="5">
        <v>50</v>
      </c>
      <c r="B52" s="5" t="str">
        <f t="shared" si="1"/>
        <v>C0102</v>
      </c>
      <c r="C52" s="5" t="str">
        <f>"202208280514"</f>
        <v>202208280514</v>
      </c>
      <c r="D52" s="6">
        <v>114.7</v>
      </c>
      <c r="E52" s="5" t="s">
        <v>6</v>
      </c>
    </row>
    <row r="53" spans="1:5" ht="15.95" customHeight="1">
      <c r="A53" s="5">
        <v>51</v>
      </c>
      <c r="B53" s="5" t="str">
        <f t="shared" si="1"/>
        <v>C0102</v>
      </c>
      <c r="C53" s="5" t="str">
        <f>"202208280509"</f>
        <v>202208280509</v>
      </c>
      <c r="D53" s="6">
        <v>112.7</v>
      </c>
      <c r="E53" s="5" t="s">
        <v>6</v>
      </c>
    </row>
    <row r="54" spans="1:5" ht="15.95" customHeight="1">
      <c r="A54" s="5">
        <v>52</v>
      </c>
      <c r="B54" s="5" t="str">
        <f t="shared" si="1"/>
        <v>C0102</v>
      </c>
      <c r="C54" s="5" t="str">
        <f>"202208280511"</f>
        <v>202208280511</v>
      </c>
      <c r="D54" s="6">
        <v>112.1</v>
      </c>
      <c r="E54" s="5" t="s">
        <v>6</v>
      </c>
    </row>
    <row r="55" spans="1:5" ht="15.95" customHeight="1">
      <c r="A55" s="5">
        <v>53</v>
      </c>
      <c r="B55" s="5" t="str">
        <f t="shared" si="1"/>
        <v>C0102</v>
      </c>
      <c r="C55" s="5" t="str">
        <f>"202208280513"</f>
        <v>202208280513</v>
      </c>
      <c r="D55" s="6">
        <v>105.5</v>
      </c>
      <c r="E55" s="5" t="s">
        <v>6</v>
      </c>
    </row>
    <row r="56" spans="1:5" ht="15.95" customHeight="1">
      <c r="A56" s="5">
        <v>54</v>
      </c>
      <c r="B56" s="5" t="str">
        <f t="shared" ref="B56:B58" si="2">"C0104"</f>
        <v>C0104</v>
      </c>
      <c r="C56" s="5" t="str">
        <f>"202208280518"</f>
        <v>202208280518</v>
      </c>
      <c r="D56" s="6">
        <v>111.5</v>
      </c>
      <c r="E56" s="5" t="s">
        <v>6</v>
      </c>
    </row>
    <row r="57" spans="1:5" ht="15.95" customHeight="1">
      <c r="A57" s="5">
        <v>55</v>
      </c>
      <c r="B57" s="5" t="str">
        <f t="shared" si="2"/>
        <v>C0104</v>
      </c>
      <c r="C57" s="5" t="str">
        <f>"202208280519"</f>
        <v>202208280519</v>
      </c>
      <c r="D57" s="6">
        <v>106.5</v>
      </c>
      <c r="E57" s="5" t="s">
        <v>6</v>
      </c>
    </row>
    <row r="58" spans="1:5" ht="15.95" customHeight="1">
      <c r="A58" s="5">
        <v>56</v>
      </c>
      <c r="B58" s="5" t="str">
        <f t="shared" si="2"/>
        <v>C0104</v>
      </c>
      <c r="C58" s="5" t="str">
        <f>"202208280516"</f>
        <v>202208280516</v>
      </c>
      <c r="D58" s="6">
        <v>105</v>
      </c>
      <c r="E58" s="5" t="s">
        <v>6</v>
      </c>
    </row>
    <row r="59" spans="1:5" ht="15.95" customHeight="1">
      <c r="A59" s="5">
        <v>57</v>
      </c>
      <c r="B59" s="5" t="str">
        <f t="shared" ref="B59:B63" si="3">"C0105"</f>
        <v>C0105</v>
      </c>
      <c r="C59" s="5" t="str">
        <f>"202208280522"</f>
        <v>202208280522</v>
      </c>
      <c r="D59" s="6">
        <v>118.9</v>
      </c>
      <c r="E59" s="5" t="s">
        <v>6</v>
      </c>
    </row>
    <row r="60" spans="1:5" ht="15.95" customHeight="1">
      <c r="A60" s="5">
        <v>58</v>
      </c>
      <c r="B60" s="5" t="str">
        <f t="shared" si="3"/>
        <v>C0105</v>
      </c>
      <c r="C60" s="5" t="str">
        <f>"202208280523"</f>
        <v>202208280523</v>
      </c>
      <c r="D60" s="6">
        <v>116.9</v>
      </c>
      <c r="E60" s="5" t="s">
        <v>6</v>
      </c>
    </row>
    <row r="61" spans="1:5" ht="15.95" customHeight="1">
      <c r="A61" s="5">
        <v>59</v>
      </c>
      <c r="B61" s="5" t="str">
        <f t="shared" si="3"/>
        <v>C0105</v>
      </c>
      <c r="C61" s="5" t="str">
        <f>"202208280604"</f>
        <v>202208280604</v>
      </c>
      <c r="D61" s="6">
        <v>113.8</v>
      </c>
      <c r="E61" s="5" t="s">
        <v>6</v>
      </c>
    </row>
    <row r="62" spans="1:5" ht="15.95" customHeight="1">
      <c r="A62" s="5">
        <v>60</v>
      </c>
      <c r="B62" s="5" t="str">
        <f t="shared" si="3"/>
        <v>C0105</v>
      </c>
      <c r="C62" s="5" t="str">
        <f>"202208280528"</f>
        <v>202208280528</v>
      </c>
      <c r="D62" s="6">
        <v>109.2</v>
      </c>
      <c r="E62" s="5" t="s">
        <v>6</v>
      </c>
    </row>
    <row r="63" spans="1:5" ht="15.95" customHeight="1">
      <c r="A63" s="5">
        <v>61</v>
      </c>
      <c r="B63" s="5" t="str">
        <f t="shared" si="3"/>
        <v>C0105</v>
      </c>
      <c r="C63" s="5" t="str">
        <f>"202208280529"</f>
        <v>202208280529</v>
      </c>
      <c r="D63" s="6">
        <v>108.7</v>
      </c>
      <c r="E63" s="5" t="s">
        <v>6</v>
      </c>
    </row>
    <row r="64" spans="1:5" ht="15.95" customHeight="1">
      <c r="A64" s="5">
        <v>62</v>
      </c>
      <c r="B64" s="5" t="str">
        <f t="shared" ref="B64:B127" si="4">"C0106"</f>
        <v>C0106</v>
      </c>
      <c r="C64" s="5" t="str">
        <f>"202208282901"</f>
        <v>202208282901</v>
      </c>
      <c r="D64" s="6">
        <v>125.2</v>
      </c>
      <c r="E64" s="5" t="s">
        <v>6</v>
      </c>
    </row>
    <row r="65" spans="1:5" ht="15.95" customHeight="1">
      <c r="A65" s="5">
        <v>63</v>
      </c>
      <c r="B65" s="5" t="str">
        <f t="shared" si="4"/>
        <v>C0106</v>
      </c>
      <c r="C65" s="5" t="str">
        <f>"202208283411"</f>
        <v>202208283411</v>
      </c>
      <c r="D65" s="6">
        <v>123.2</v>
      </c>
      <c r="E65" s="5" t="s">
        <v>6</v>
      </c>
    </row>
    <row r="66" spans="1:5" ht="15.95" customHeight="1">
      <c r="A66" s="5">
        <v>64</v>
      </c>
      <c r="B66" s="5" t="str">
        <f t="shared" si="4"/>
        <v>C0106</v>
      </c>
      <c r="C66" s="5" t="str">
        <f>"202208282916"</f>
        <v>202208282916</v>
      </c>
      <c r="D66" s="6">
        <v>122.6</v>
      </c>
      <c r="E66" s="5" t="s">
        <v>6</v>
      </c>
    </row>
    <row r="67" spans="1:5" ht="15.95" customHeight="1">
      <c r="A67" s="5">
        <v>65</v>
      </c>
      <c r="B67" s="5" t="str">
        <f t="shared" si="4"/>
        <v>C0106</v>
      </c>
      <c r="C67" s="5" t="str">
        <f>"202208283128"</f>
        <v>202208283128</v>
      </c>
      <c r="D67" s="6">
        <v>122.1</v>
      </c>
      <c r="E67" s="5" t="s">
        <v>6</v>
      </c>
    </row>
    <row r="68" spans="1:5" ht="15.95" customHeight="1">
      <c r="A68" s="5">
        <v>66</v>
      </c>
      <c r="B68" s="5" t="str">
        <f t="shared" si="4"/>
        <v>C0106</v>
      </c>
      <c r="C68" s="5" t="str">
        <f>"202208283306"</f>
        <v>202208283306</v>
      </c>
      <c r="D68" s="6">
        <v>121.9</v>
      </c>
      <c r="E68" s="5" t="s">
        <v>6</v>
      </c>
    </row>
    <row r="69" spans="1:5" ht="15.95" customHeight="1">
      <c r="A69" s="5">
        <v>67</v>
      </c>
      <c r="B69" s="5" t="str">
        <f t="shared" si="4"/>
        <v>C0106</v>
      </c>
      <c r="C69" s="5" t="str">
        <f>"202208282721"</f>
        <v>202208282721</v>
      </c>
      <c r="D69" s="6">
        <v>121.7</v>
      </c>
      <c r="E69" s="5" t="s">
        <v>6</v>
      </c>
    </row>
    <row r="70" spans="1:5" ht="15.95" customHeight="1">
      <c r="A70" s="5">
        <v>68</v>
      </c>
      <c r="B70" s="5" t="str">
        <f t="shared" si="4"/>
        <v>C0106</v>
      </c>
      <c r="C70" s="5" t="str">
        <f>"202208283120"</f>
        <v>202208283120</v>
      </c>
      <c r="D70" s="6">
        <v>121.3</v>
      </c>
      <c r="E70" s="5" t="s">
        <v>6</v>
      </c>
    </row>
    <row r="71" spans="1:5" ht="15.95" customHeight="1">
      <c r="A71" s="5">
        <v>69</v>
      </c>
      <c r="B71" s="5" t="str">
        <f t="shared" si="4"/>
        <v>C0106</v>
      </c>
      <c r="C71" s="5" t="str">
        <f>"202208282927"</f>
        <v>202208282927</v>
      </c>
      <c r="D71" s="6">
        <v>121</v>
      </c>
      <c r="E71" s="5" t="s">
        <v>6</v>
      </c>
    </row>
    <row r="72" spans="1:5" ht="15.95" customHeight="1">
      <c r="A72" s="5">
        <v>70</v>
      </c>
      <c r="B72" s="5" t="str">
        <f t="shared" si="4"/>
        <v>C0106</v>
      </c>
      <c r="C72" s="5" t="str">
        <f>"202208283410"</f>
        <v>202208283410</v>
      </c>
      <c r="D72" s="6">
        <v>120.7</v>
      </c>
      <c r="E72" s="5" t="s">
        <v>6</v>
      </c>
    </row>
    <row r="73" spans="1:5" ht="15.95" customHeight="1">
      <c r="A73" s="5">
        <v>71</v>
      </c>
      <c r="B73" s="5" t="str">
        <f t="shared" si="4"/>
        <v>C0106</v>
      </c>
      <c r="C73" s="5" t="str">
        <f>"202208283129"</f>
        <v>202208283129</v>
      </c>
      <c r="D73" s="6">
        <v>120.6</v>
      </c>
      <c r="E73" s="5" t="s">
        <v>6</v>
      </c>
    </row>
    <row r="74" spans="1:5" ht="15.95" customHeight="1">
      <c r="A74" s="5">
        <v>72</v>
      </c>
      <c r="B74" s="5" t="str">
        <f t="shared" si="4"/>
        <v>C0106</v>
      </c>
      <c r="C74" s="5" t="str">
        <f>"202208283812"</f>
        <v>202208283812</v>
      </c>
      <c r="D74" s="6">
        <v>120</v>
      </c>
      <c r="E74" s="5" t="s">
        <v>6</v>
      </c>
    </row>
    <row r="75" spans="1:5" ht="15.95" customHeight="1">
      <c r="A75" s="5">
        <v>73</v>
      </c>
      <c r="B75" s="5" t="str">
        <f t="shared" si="4"/>
        <v>C0106</v>
      </c>
      <c r="C75" s="5" t="str">
        <f>"202208283819"</f>
        <v>202208283819</v>
      </c>
      <c r="D75" s="6">
        <v>119.6</v>
      </c>
      <c r="E75" s="5" t="s">
        <v>6</v>
      </c>
    </row>
    <row r="76" spans="1:5" ht="15.95" customHeight="1">
      <c r="A76" s="5">
        <v>74</v>
      </c>
      <c r="B76" s="5" t="str">
        <f t="shared" si="4"/>
        <v>C0106</v>
      </c>
      <c r="C76" s="5" t="str">
        <f>"202208282615"</f>
        <v>202208282615</v>
      </c>
      <c r="D76" s="6">
        <v>119.4</v>
      </c>
      <c r="E76" s="5" t="s">
        <v>6</v>
      </c>
    </row>
    <row r="77" spans="1:5" ht="15.95" customHeight="1">
      <c r="A77" s="5">
        <v>75</v>
      </c>
      <c r="B77" s="5" t="str">
        <f t="shared" si="4"/>
        <v>C0106</v>
      </c>
      <c r="C77" s="5" t="str">
        <f>"202208283015"</f>
        <v>202208283015</v>
      </c>
      <c r="D77" s="6">
        <v>119.3</v>
      </c>
      <c r="E77" s="5" t="s">
        <v>6</v>
      </c>
    </row>
    <row r="78" spans="1:5" ht="15.95" customHeight="1">
      <c r="A78" s="5">
        <v>76</v>
      </c>
      <c r="B78" s="5" t="str">
        <f t="shared" si="4"/>
        <v>C0106</v>
      </c>
      <c r="C78" s="5" t="str">
        <f>"202208283214"</f>
        <v>202208283214</v>
      </c>
      <c r="D78" s="6">
        <v>119.2</v>
      </c>
      <c r="E78" s="5" t="s">
        <v>6</v>
      </c>
    </row>
    <row r="79" spans="1:5" ht="15.95" customHeight="1">
      <c r="A79" s="5">
        <v>77</v>
      </c>
      <c r="B79" s="5" t="str">
        <f t="shared" si="4"/>
        <v>C0106</v>
      </c>
      <c r="C79" s="5" t="str">
        <f>"202208282815"</f>
        <v>202208282815</v>
      </c>
      <c r="D79" s="6">
        <v>119.1</v>
      </c>
      <c r="E79" s="5" t="s">
        <v>6</v>
      </c>
    </row>
    <row r="80" spans="1:5" ht="15.95" customHeight="1">
      <c r="A80" s="5">
        <v>78</v>
      </c>
      <c r="B80" s="5" t="str">
        <f t="shared" si="4"/>
        <v>C0106</v>
      </c>
      <c r="C80" s="5" t="str">
        <f>"202208283124"</f>
        <v>202208283124</v>
      </c>
      <c r="D80" s="6">
        <v>118.9</v>
      </c>
      <c r="E80" s="5" t="s">
        <v>6</v>
      </c>
    </row>
    <row r="81" spans="1:5" ht="15.95" customHeight="1">
      <c r="A81" s="5">
        <v>79</v>
      </c>
      <c r="B81" s="5" t="str">
        <f t="shared" si="4"/>
        <v>C0106</v>
      </c>
      <c r="C81" s="5" t="str">
        <f>"202208283503"</f>
        <v>202208283503</v>
      </c>
      <c r="D81" s="6">
        <v>118.4</v>
      </c>
      <c r="E81" s="5" t="s">
        <v>6</v>
      </c>
    </row>
    <row r="82" spans="1:5" ht="15.95" customHeight="1">
      <c r="A82" s="5">
        <v>80</v>
      </c>
      <c r="B82" s="5" t="str">
        <f t="shared" si="4"/>
        <v>C0106</v>
      </c>
      <c r="C82" s="5" t="str">
        <f>"202208283924"</f>
        <v>202208283924</v>
      </c>
      <c r="D82" s="6">
        <v>118.1</v>
      </c>
      <c r="E82" s="5" t="s">
        <v>6</v>
      </c>
    </row>
    <row r="83" spans="1:5" ht="15.95" customHeight="1">
      <c r="A83" s="5">
        <v>81</v>
      </c>
      <c r="B83" s="5" t="str">
        <f t="shared" si="4"/>
        <v>C0106</v>
      </c>
      <c r="C83" s="5" t="str">
        <f>"202208283909"</f>
        <v>202208283909</v>
      </c>
      <c r="D83" s="6">
        <v>117.7</v>
      </c>
      <c r="E83" s="5" t="s">
        <v>6</v>
      </c>
    </row>
    <row r="84" spans="1:5" ht="15.95" customHeight="1">
      <c r="A84" s="5">
        <v>82</v>
      </c>
      <c r="B84" s="5" t="str">
        <f t="shared" si="4"/>
        <v>C0106</v>
      </c>
      <c r="C84" s="5" t="str">
        <f>"202208283922"</f>
        <v>202208283922</v>
      </c>
      <c r="D84" s="6">
        <v>117.6</v>
      </c>
      <c r="E84" s="5" t="s">
        <v>6</v>
      </c>
    </row>
    <row r="85" spans="1:5" ht="15.95" customHeight="1">
      <c r="A85" s="5">
        <v>83</v>
      </c>
      <c r="B85" s="5" t="str">
        <f t="shared" si="4"/>
        <v>C0106</v>
      </c>
      <c r="C85" s="5" t="str">
        <f>"202208282830"</f>
        <v>202208282830</v>
      </c>
      <c r="D85" s="6">
        <v>117.3</v>
      </c>
      <c r="E85" s="5" t="s">
        <v>6</v>
      </c>
    </row>
    <row r="86" spans="1:5" ht="15.95" customHeight="1">
      <c r="A86" s="5">
        <v>84</v>
      </c>
      <c r="B86" s="5" t="str">
        <f t="shared" si="4"/>
        <v>C0106</v>
      </c>
      <c r="C86" s="5" t="str">
        <f>"202208283906"</f>
        <v>202208283906</v>
      </c>
      <c r="D86" s="6">
        <v>116.8</v>
      </c>
      <c r="E86" s="5" t="s">
        <v>6</v>
      </c>
    </row>
    <row r="87" spans="1:5" ht="15.95" customHeight="1">
      <c r="A87" s="5">
        <v>85</v>
      </c>
      <c r="B87" s="5" t="str">
        <f t="shared" si="4"/>
        <v>C0106</v>
      </c>
      <c r="C87" s="5" t="str">
        <f>"202208282921"</f>
        <v>202208282921</v>
      </c>
      <c r="D87" s="6">
        <v>116.8</v>
      </c>
      <c r="E87" s="5" t="s">
        <v>6</v>
      </c>
    </row>
    <row r="88" spans="1:5" ht="15.95" customHeight="1">
      <c r="A88" s="5">
        <v>86</v>
      </c>
      <c r="B88" s="5" t="str">
        <f t="shared" si="4"/>
        <v>C0106</v>
      </c>
      <c r="C88" s="5" t="str">
        <f>"202208283628"</f>
        <v>202208283628</v>
      </c>
      <c r="D88" s="6">
        <v>116.7</v>
      </c>
      <c r="E88" s="5" t="s">
        <v>6</v>
      </c>
    </row>
    <row r="89" spans="1:5" ht="15.95" customHeight="1">
      <c r="A89" s="5">
        <v>87</v>
      </c>
      <c r="B89" s="5" t="str">
        <f t="shared" si="4"/>
        <v>C0106</v>
      </c>
      <c r="C89" s="5" t="str">
        <f>"202208282623"</f>
        <v>202208282623</v>
      </c>
      <c r="D89" s="6">
        <v>116.5</v>
      </c>
      <c r="E89" s="5" t="s">
        <v>6</v>
      </c>
    </row>
    <row r="90" spans="1:5" ht="15.95" customHeight="1">
      <c r="A90" s="5">
        <v>88</v>
      </c>
      <c r="B90" s="5" t="str">
        <f t="shared" si="4"/>
        <v>C0106</v>
      </c>
      <c r="C90" s="5" t="str">
        <f>"202208283818"</f>
        <v>202208283818</v>
      </c>
      <c r="D90" s="6">
        <v>116.3</v>
      </c>
      <c r="E90" s="5" t="s">
        <v>6</v>
      </c>
    </row>
    <row r="91" spans="1:5" ht="15.95" customHeight="1">
      <c r="A91" s="5">
        <v>89</v>
      </c>
      <c r="B91" s="5" t="str">
        <f t="shared" si="4"/>
        <v>C0106</v>
      </c>
      <c r="C91" s="5" t="str">
        <f>"202208283826"</f>
        <v>202208283826</v>
      </c>
      <c r="D91" s="6">
        <v>116.3</v>
      </c>
      <c r="E91" s="5" t="s">
        <v>6</v>
      </c>
    </row>
    <row r="92" spans="1:5" ht="15.95" customHeight="1">
      <c r="A92" s="5">
        <v>90</v>
      </c>
      <c r="B92" s="5" t="str">
        <f t="shared" si="4"/>
        <v>C0106</v>
      </c>
      <c r="C92" s="5" t="str">
        <f>"202208283507"</f>
        <v>202208283507</v>
      </c>
      <c r="D92" s="6">
        <v>116.1</v>
      </c>
      <c r="E92" s="5" t="s">
        <v>6</v>
      </c>
    </row>
    <row r="93" spans="1:5" ht="15.95" customHeight="1">
      <c r="A93" s="5">
        <v>91</v>
      </c>
      <c r="B93" s="5" t="str">
        <f t="shared" si="4"/>
        <v>C0106</v>
      </c>
      <c r="C93" s="5" t="str">
        <f>"202208282816"</f>
        <v>202208282816</v>
      </c>
      <c r="D93" s="6">
        <v>115.9</v>
      </c>
      <c r="E93" s="5" t="s">
        <v>6</v>
      </c>
    </row>
    <row r="94" spans="1:5" ht="15.95" customHeight="1">
      <c r="A94" s="5">
        <v>92</v>
      </c>
      <c r="B94" s="5" t="str">
        <f t="shared" si="4"/>
        <v>C0106</v>
      </c>
      <c r="C94" s="5" t="str">
        <f>"202208283421"</f>
        <v>202208283421</v>
      </c>
      <c r="D94" s="6">
        <v>115.7</v>
      </c>
      <c r="E94" s="5" t="s">
        <v>6</v>
      </c>
    </row>
    <row r="95" spans="1:5" ht="15.95" customHeight="1">
      <c r="A95" s="5">
        <v>93</v>
      </c>
      <c r="B95" s="5" t="str">
        <f t="shared" si="4"/>
        <v>C0106</v>
      </c>
      <c r="C95" s="5" t="str">
        <f>"202208283212"</f>
        <v>202208283212</v>
      </c>
      <c r="D95" s="6">
        <v>115.4</v>
      </c>
      <c r="E95" s="5" t="s">
        <v>6</v>
      </c>
    </row>
    <row r="96" spans="1:5" ht="15.95" customHeight="1">
      <c r="A96" s="5">
        <v>94</v>
      </c>
      <c r="B96" s="5" t="str">
        <f t="shared" si="4"/>
        <v>C0106</v>
      </c>
      <c r="C96" s="5" t="str">
        <f>"202208282714"</f>
        <v>202208282714</v>
      </c>
      <c r="D96" s="6">
        <v>115.2</v>
      </c>
      <c r="E96" s="5" t="s">
        <v>6</v>
      </c>
    </row>
    <row r="97" spans="1:5" ht="15.95" customHeight="1">
      <c r="A97" s="5">
        <v>95</v>
      </c>
      <c r="B97" s="5" t="str">
        <f t="shared" si="4"/>
        <v>C0106</v>
      </c>
      <c r="C97" s="5" t="str">
        <f>"202208283101"</f>
        <v>202208283101</v>
      </c>
      <c r="D97" s="6">
        <v>115.1</v>
      </c>
      <c r="E97" s="5" t="s">
        <v>6</v>
      </c>
    </row>
    <row r="98" spans="1:5" ht="15.95" customHeight="1">
      <c r="A98" s="5">
        <v>96</v>
      </c>
      <c r="B98" s="5" t="str">
        <f t="shared" si="4"/>
        <v>C0106</v>
      </c>
      <c r="C98" s="5" t="str">
        <f>"202208283019"</f>
        <v>202208283019</v>
      </c>
      <c r="D98" s="6">
        <v>115</v>
      </c>
      <c r="E98" s="5" t="s">
        <v>6</v>
      </c>
    </row>
    <row r="99" spans="1:5" ht="15.95" customHeight="1">
      <c r="A99" s="5">
        <v>97</v>
      </c>
      <c r="B99" s="5" t="str">
        <f t="shared" si="4"/>
        <v>C0106</v>
      </c>
      <c r="C99" s="5" t="str">
        <f>"202208283209"</f>
        <v>202208283209</v>
      </c>
      <c r="D99" s="6">
        <v>114.7</v>
      </c>
      <c r="E99" s="5" t="s">
        <v>6</v>
      </c>
    </row>
    <row r="100" spans="1:5" ht="15.95" customHeight="1">
      <c r="A100" s="5">
        <v>98</v>
      </c>
      <c r="B100" s="5" t="str">
        <f t="shared" si="4"/>
        <v>C0106</v>
      </c>
      <c r="C100" s="5" t="str">
        <f>"202208282522"</f>
        <v>202208282522</v>
      </c>
      <c r="D100" s="6">
        <v>114.4</v>
      </c>
      <c r="E100" s="5" t="s">
        <v>6</v>
      </c>
    </row>
    <row r="101" spans="1:5" ht="15.95" customHeight="1">
      <c r="A101" s="5">
        <v>99</v>
      </c>
      <c r="B101" s="5" t="str">
        <f t="shared" si="4"/>
        <v>C0106</v>
      </c>
      <c r="C101" s="5" t="str">
        <f>"202208283001"</f>
        <v>202208283001</v>
      </c>
      <c r="D101" s="6">
        <v>114.4</v>
      </c>
      <c r="E101" s="5" t="s">
        <v>6</v>
      </c>
    </row>
    <row r="102" spans="1:5" ht="15.95" customHeight="1">
      <c r="A102" s="5">
        <v>100</v>
      </c>
      <c r="B102" s="5" t="str">
        <f t="shared" si="4"/>
        <v>C0106</v>
      </c>
      <c r="C102" s="5" t="str">
        <f>"202208283012"</f>
        <v>202208283012</v>
      </c>
      <c r="D102" s="6">
        <v>114.3</v>
      </c>
      <c r="E102" s="5" t="s">
        <v>6</v>
      </c>
    </row>
    <row r="103" spans="1:5" ht="15.95" customHeight="1">
      <c r="A103" s="5">
        <v>101</v>
      </c>
      <c r="B103" s="5" t="str">
        <f t="shared" si="4"/>
        <v>C0106</v>
      </c>
      <c r="C103" s="5" t="str">
        <f>"202208283914"</f>
        <v>202208283914</v>
      </c>
      <c r="D103" s="6">
        <v>114.2</v>
      </c>
      <c r="E103" s="5" t="s">
        <v>6</v>
      </c>
    </row>
    <row r="104" spans="1:5" ht="15.95" customHeight="1">
      <c r="A104" s="5">
        <v>102</v>
      </c>
      <c r="B104" s="5" t="str">
        <f t="shared" si="4"/>
        <v>C0106</v>
      </c>
      <c r="C104" s="5" t="str">
        <f>"202208283313"</f>
        <v>202208283313</v>
      </c>
      <c r="D104" s="6">
        <v>113.8</v>
      </c>
      <c r="E104" s="5" t="s">
        <v>6</v>
      </c>
    </row>
    <row r="105" spans="1:5" ht="15.95" customHeight="1">
      <c r="A105" s="5">
        <v>103</v>
      </c>
      <c r="B105" s="5" t="str">
        <f t="shared" si="4"/>
        <v>C0106</v>
      </c>
      <c r="C105" s="5" t="str">
        <f>"202208282502"</f>
        <v>202208282502</v>
      </c>
      <c r="D105" s="6">
        <v>113.6</v>
      </c>
      <c r="E105" s="5" t="s">
        <v>6</v>
      </c>
    </row>
    <row r="106" spans="1:5" ht="15.95" customHeight="1">
      <c r="A106" s="5">
        <v>104</v>
      </c>
      <c r="B106" s="5" t="str">
        <f t="shared" si="4"/>
        <v>C0106</v>
      </c>
      <c r="C106" s="5" t="str">
        <f>"202208283202"</f>
        <v>202208283202</v>
      </c>
      <c r="D106" s="6">
        <v>113.6</v>
      </c>
      <c r="E106" s="5" t="s">
        <v>6</v>
      </c>
    </row>
    <row r="107" spans="1:5" ht="15.95" customHeight="1">
      <c r="A107" s="5">
        <v>105</v>
      </c>
      <c r="B107" s="5" t="str">
        <f t="shared" si="4"/>
        <v>C0106</v>
      </c>
      <c r="C107" s="5" t="str">
        <f>"202208283527"</f>
        <v>202208283527</v>
      </c>
      <c r="D107" s="6">
        <v>113.3</v>
      </c>
      <c r="E107" s="5" t="s">
        <v>6</v>
      </c>
    </row>
    <row r="108" spans="1:5" ht="15.95" customHeight="1">
      <c r="A108" s="5">
        <v>106</v>
      </c>
      <c r="B108" s="5" t="str">
        <f t="shared" si="4"/>
        <v>C0106</v>
      </c>
      <c r="C108" s="5" t="str">
        <f>"202208283502"</f>
        <v>202208283502</v>
      </c>
      <c r="D108" s="6">
        <v>113.3</v>
      </c>
      <c r="E108" s="5" t="s">
        <v>6</v>
      </c>
    </row>
    <row r="109" spans="1:5" ht="15.95" customHeight="1">
      <c r="A109" s="5">
        <v>107</v>
      </c>
      <c r="B109" s="5" t="str">
        <f t="shared" si="4"/>
        <v>C0106</v>
      </c>
      <c r="C109" s="5" t="str">
        <f>"202208283210"</f>
        <v>202208283210</v>
      </c>
      <c r="D109" s="6">
        <v>113.2</v>
      </c>
      <c r="E109" s="5" t="s">
        <v>6</v>
      </c>
    </row>
    <row r="110" spans="1:5" ht="15.95" customHeight="1">
      <c r="A110" s="5">
        <v>108</v>
      </c>
      <c r="B110" s="5" t="str">
        <f t="shared" si="4"/>
        <v>C0106</v>
      </c>
      <c r="C110" s="5" t="str">
        <f>"202208283104"</f>
        <v>202208283104</v>
      </c>
      <c r="D110" s="6">
        <v>113</v>
      </c>
      <c r="E110" s="5" t="s">
        <v>6</v>
      </c>
    </row>
    <row r="111" spans="1:5" ht="15.95" customHeight="1">
      <c r="A111" s="5">
        <v>109</v>
      </c>
      <c r="B111" s="5" t="str">
        <f t="shared" si="4"/>
        <v>C0106</v>
      </c>
      <c r="C111" s="5" t="str">
        <f>"202208283228"</f>
        <v>202208283228</v>
      </c>
      <c r="D111" s="6">
        <v>113</v>
      </c>
      <c r="E111" s="5" t="s">
        <v>6</v>
      </c>
    </row>
    <row r="112" spans="1:5" ht="15.95" customHeight="1">
      <c r="A112" s="5">
        <v>110</v>
      </c>
      <c r="B112" s="5" t="str">
        <f t="shared" si="4"/>
        <v>C0106</v>
      </c>
      <c r="C112" s="5" t="str">
        <f>"202208283911"</f>
        <v>202208283911</v>
      </c>
      <c r="D112" s="6">
        <v>113</v>
      </c>
      <c r="E112" s="5" t="s">
        <v>6</v>
      </c>
    </row>
    <row r="113" spans="1:5" ht="15.95" customHeight="1">
      <c r="A113" s="5">
        <v>111</v>
      </c>
      <c r="B113" s="5" t="str">
        <f t="shared" si="4"/>
        <v>C0106</v>
      </c>
      <c r="C113" s="5" t="str">
        <f>"202208283211"</f>
        <v>202208283211</v>
      </c>
      <c r="D113" s="6">
        <v>112.9</v>
      </c>
      <c r="E113" s="5" t="s">
        <v>6</v>
      </c>
    </row>
    <row r="114" spans="1:5" ht="15.95" customHeight="1">
      <c r="A114" s="5">
        <v>112</v>
      </c>
      <c r="B114" s="5" t="str">
        <f t="shared" si="4"/>
        <v>C0106</v>
      </c>
      <c r="C114" s="5" t="str">
        <f>"202208283510"</f>
        <v>202208283510</v>
      </c>
      <c r="D114" s="6">
        <v>112.9</v>
      </c>
      <c r="E114" s="5" t="s">
        <v>6</v>
      </c>
    </row>
    <row r="115" spans="1:5" ht="15.95" customHeight="1">
      <c r="A115" s="5">
        <v>113</v>
      </c>
      <c r="B115" s="5" t="str">
        <f t="shared" si="4"/>
        <v>C0106</v>
      </c>
      <c r="C115" s="5" t="str">
        <f>"202208283712"</f>
        <v>202208283712</v>
      </c>
      <c r="D115" s="6">
        <v>112.9</v>
      </c>
      <c r="E115" s="5" t="s">
        <v>6</v>
      </c>
    </row>
    <row r="116" spans="1:5" ht="15.95" customHeight="1">
      <c r="A116" s="5">
        <v>114</v>
      </c>
      <c r="B116" s="5" t="str">
        <f t="shared" si="4"/>
        <v>C0106</v>
      </c>
      <c r="C116" s="5" t="str">
        <f>"202208282612"</f>
        <v>202208282612</v>
      </c>
      <c r="D116" s="6">
        <v>112.8</v>
      </c>
      <c r="E116" s="5" t="s">
        <v>6</v>
      </c>
    </row>
    <row r="117" spans="1:5" ht="15.95" customHeight="1">
      <c r="A117" s="5">
        <v>115</v>
      </c>
      <c r="B117" s="5" t="str">
        <f t="shared" si="4"/>
        <v>C0106</v>
      </c>
      <c r="C117" s="5" t="str">
        <f>"202208283821"</f>
        <v>202208283821</v>
      </c>
      <c r="D117" s="6">
        <v>112.8</v>
      </c>
      <c r="E117" s="5" t="s">
        <v>6</v>
      </c>
    </row>
    <row r="118" spans="1:5" ht="15.95" customHeight="1">
      <c r="A118" s="5">
        <v>116</v>
      </c>
      <c r="B118" s="5" t="str">
        <f t="shared" si="4"/>
        <v>C0106</v>
      </c>
      <c r="C118" s="5" t="str">
        <f>"202208282616"</f>
        <v>202208282616</v>
      </c>
      <c r="D118" s="6">
        <v>112.6</v>
      </c>
      <c r="E118" s="5" t="s">
        <v>6</v>
      </c>
    </row>
    <row r="119" spans="1:5" ht="15.95" customHeight="1">
      <c r="A119" s="5">
        <v>117</v>
      </c>
      <c r="B119" s="5" t="str">
        <f t="shared" si="4"/>
        <v>C0106</v>
      </c>
      <c r="C119" s="5" t="str">
        <f>"202208283606"</f>
        <v>202208283606</v>
      </c>
      <c r="D119" s="6">
        <v>112.5</v>
      </c>
      <c r="E119" s="5" t="s">
        <v>6</v>
      </c>
    </row>
    <row r="120" spans="1:5" ht="15.95" customHeight="1">
      <c r="A120" s="5">
        <v>118</v>
      </c>
      <c r="B120" s="5" t="str">
        <f t="shared" si="4"/>
        <v>C0106</v>
      </c>
      <c r="C120" s="5" t="str">
        <f>"202208283505"</f>
        <v>202208283505</v>
      </c>
      <c r="D120" s="6">
        <v>111.7</v>
      </c>
      <c r="E120" s="5" t="s">
        <v>6</v>
      </c>
    </row>
    <row r="121" spans="1:5" ht="15.95" customHeight="1">
      <c r="A121" s="5">
        <v>119</v>
      </c>
      <c r="B121" s="5" t="str">
        <f t="shared" si="4"/>
        <v>C0106</v>
      </c>
      <c r="C121" s="5" t="str">
        <f>"202208283802"</f>
        <v>202208283802</v>
      </c>
      <c r="D121" s="6">
        <v>111.7</v>
      </c>
      <c r="E121" s="5" t="s">
        <v>6</v>
      </c>
    </row>
    <row r="122" spans="1:5" ht="15.95" customHeight="1">
      <c r="A122" s="5">
        <v>120</v>
      </c>
      <c r="B122" s="5" t="str">
        <f t="shared" si="4"/>
        <v>C0106</v>
      </c>
      <c r="C122" s="5" t="str">
        <f>"202208282605"</f>
        <v>202208282605</v>
      </c>
      <c r="D122" s="6">
        <v>111.6</v>
      </c>
      <c r="E122" s="5" t="s">
        <v>6</v>
      </c>
    </row>
    <row r="123" spans="1:5" ht="15.95" customHeight="1">
      <c r="A123" s="5">
        <v>121</v>
      </c>
      <c r="B123" s="5" t="str">
        <f t="shared" si="4"/>
        <v>C0106</v>
      </c>
      <c r="C123" s="5" t="str">
        <f>"202208283515"</f>
        <v>202208283515</v>
      </c>
      <c r="D123" s="6">
        <v>111.6</v>
      </c>
      <c r="E123" s="5" t="s">
        <v>6</v>
      </c>
    </row>
    <row r="124" spans="1:5" ht="15.95" customHeight="1">
      <c r="A124" s="5">
        <v>122</v>
      </c>
      <c r="B124" s="5" t="str">
        <f t="shared" si="4"/>
        <v>C0106</v>
      </c>
      <c r="C124" s="5" t="str">
        <f>"202208283624"</f>
        <v>202208283624</v>
      </c>
      <c r="D124" s="6">
        <v>111.6</v>
      </c>
      <c r="E124" s="5" t="s">
        <v>6</v>
      </c>
    </row>
    <row r="125" spans="1:5" ht="15.95" customHeight="1">
      <c r="A125" s="5">
        <v>123</v>
      </c>
      <c r="B125" s="5" t="str">
        <f t="shared" si="4"/>
        <v>C0106</v>
      </c>
      <c r="C125" s="5" t="str">
        <f>"202208282519"</f>
        <v>202208282519</v>
      </c>
      <c r="D125" s="6">
        <v>111.5</v>
      </c>
      <c r="E125" s="5" t="s">
        <v>6</v>
      </c>
    </row>
    <row r="126" spans="1:5" ht="15.95" customHeight="1">
      <c r="A126" s="5">
        <v>124</v>
      </c>
      <c r="B126" s="5" t="str">
        <f t="shared" si="4"/>
        <v>C0106</v>
      </c>
      <c r="C126" s="5" t="str">
        <f>"202208283829"</f>
        <v>202208283829</v>
      </c>
      <c r="D126" s="6">
        <v>111.1</v>
      </c>
      <c r="E126" s="5" t="s">
        <v>6</v>
      </c>
    </row>
    <row r="127" spans="1:5" ht="15.95" customHeight="1">
      <c r="A127" s="5">
        <v>125</v>
      </c>
      <c r="B127" s="5" t="str">
        <f t="shared" si="4"/>
        <v>C0106</v>
      </c>
      <c r="C127" s="5" t="str">
        <f>"202208283526"</f>
        <v>202208283526</v>
      </c>
      <c r="D127" s="6">
        <v>111</v>
      </c>
      <c r="E127" s="5" t="s">
        <v>6</v>
      </c>
    </row>
    <row r="128" spans="1:5" ht="15.95" customHeight="1">
      <c r="A128" s="5">
        <v>126</v>
      </c>
      <c r="B128" s="5" t="str">
        <f t="shared" ref="B128:B191" si="5">"C0106"</f>
        <v>C0106</v>
      </c>
      <c r="C128" s="5" t="str">
        <f>"202208282807"</f>
        <v>202208282807</v>
      </c>
      <c r="D128" s="6">
        <v>110.9</v>
      </c>
      <c r="E128" s="5" t="s">
        <v>6</v>
      </c>
    </row>
    <row r="129" spans="1:5" ht="15.95" customHeight="1">
      <c r="A129" s="5">
        <v>127</v>
      </c>
      <c r="B129" s="5" t="str">
        <f t="shared" si="5"/>
        <v>C0106</v>
      </c>
      <c r="C129" s="5" t="str">
        <f>"202208283920"</f>
        <v>202208283920</v>
      </c>
      <c r="D129" s="6">
        <v>110.6</v>
      </c>
      <c r="E129" s="5" t="s">
        <v>6</v>
      </c>
    </row>
    <row r="130" spans="1:5" ht="15.95" customHeight="1">
      <c r="A130" s="5">
        <v>128</v>
      </c>
      <c r="B130" s="5" t="str">
        <f t="shared" si="5"/>
        <v>C0106</v>
      </c>
      <c r="C130" s="5" t="str">
        <f>"202208283310"</f>
        <v>202208283310</v>
      </c>
      <c r="D130" s="6">
        <v>110.4</v>
      </c>
      <c r="E130" s="5" t="s">
        <v>6</v>
      </c>
    </row>
    <row r="131" spans="1:5" ht="15.95" customHeight="1">
      <c r="A131" s="5">
        <v>129</v>
      </c>
      <c r="B131" s="5" t="str">
        <f t="shared" si="5"/>
        <v>C0106</v>
      </c>
      <c r="C131" s="5" t="str">
        <f>"202208283320"</f>
        <v>202208283320</v>
      </c>
      <c r="D131" s="6">
        <v>110.3</v>
      </c>
      <c r="E131" s="5" t="s">
        <v>6</v>
      </c>
    </row>
    <row r="132" spans="1:5" ht="15.95" customHeight="1">
      <c r="A132" s="5">
        <v>130</v>
      </c>
      <c r="B132" s="5" t="str">
        <f t="shared" si="5"/>
        <v>C0106</v>
      </c>
      <c r="C132" s="5" t="str">
        <f>"202208283426"</f>
        <v>202208283426</v>
      </c>
      <c r="D132" s="6">
        <v>110.2</v>
      </c>
      <c r="E132" s="5" t="s">
        <v>6</v>
      </c>
    </row>
    <row r="133" spans="1:5" ht="15.95" customHeight="1">
      <c r="A133" s="5">
        <v>131</v>
      </c>
      <c r="B133" s="5" t="str">
        <f t="shared" si="5"/>
        <v>C0106</v>
      </c>
      <c r="C133" s="5" t="str">
        <f>"202208283714"</f>
        <v>202208283714</v>
      </c>
      <c r="D133" s="6">
        <v>110.2</v>
      </c>
      <c r="E133" s="5" t="s">
        <v>6</v>
      </c>
    </row>
    <row r="134" spans="1:5" ht="15.95" customHeight="1">
      <c r="A134" s="5">
        <v>132</v>
      </c>
      <c r="B134" s="5" t="str">
        <f t="shared" si="5"/>
        <v>C0106</v>
      </c>
      <c r="C134" s="5" t="str">
        <f>"202208282508"</f>
        <v>202208282508</v>
      </c>
      <c r="D134" s="6">
        <v>110.1</v>
      </c>
      <c r="E134" s="5" t="s">
        <v>6</v>
      </c>
    </row>
    <row r="135" spans="1:5" ht="15.95" customHeight="1">
      <c r="A135" s="5">
        <v>133</v>
      </c>
      <c r="B135" s="5" t="str">
        <f t="shared" si="5"/>
        <v>C0106</v>
      </c>
      <c r="C135" s="5" t="str">
        <f>"202208283007"</f>
        <v>202208283007</v>
      </c>
      <c r="D135" s="6">
        <v>110</v>
      </c>
      <c r="E135" s="5" t="s">
        <v>6</v>
      </c>
    </row>
    <row r="136" spans="1:5" ht="15.95" customHeight="1">
      <c r="A136" s="5">
        <v>134</v>
      </c>
      <c r="B136" s="5" t="str">
        <f t="shared" si="5"/>
        <v>C0106</v>
      </c>
      <c r="C136" s="5" t="str">
        <f>"202208283614"</f>
        <v>202208283614</v>
      </c>
      <c r="D136" s="6">
        <v>110</v>
      </c>
      <c r="E136" s="5" t="s">
        <v>6</v>
      </c>
    </row>
    <row r="137" spans="1:5" ht="15.95" customHeight="1">
      <c r="A137" s="5">
        <v>135</v>
      </c>
      <c r="B137" s="5" t="str">
        <f t="shared" si="5"/>
        <v>C0106</v>
      </c>
      <c r="C137" s="5" t="str">
        <f>"202208283013"</f>
        <v>202208283013</v>
      </c>
      <c r="D137" s="6">
        <v>109.9</v>
      </c>
      <c r="E137" s="5" t="s">
        <v>6</v>
      </c>
    </row>
    <row r="138" spans="1:5" ht="15.95" customHeight="1">
      <c r="A138" s="5">
        <v>136</v>
      </c>
      <c r="B138" s="5" t="str">
        <f t="shared" si="5"/>
        <v>C0106</v>
      </c>
      <c r="C138" s="5" t="str">
        <f>"202208283023"</f>
        <v>202208283023</v>
      </c>
      <c r="D138" s="6">
        <v>109.9</v>
      </c>
      <c r="E138" s="5" t="s">
        <v>6</v>
      </c>
    </row>
    <row r="139" spans="1:5" ht="15.95" customHeight="1">
      <c r="A139" s="5">
        <v>137</v>
      </c>
      <c r="B139" s="5" t="str">
        <f t="shared" si="5"/>
        <v>C0106</v>
      </c>
      <c r="C139" s="5" t="str">
        <f>"202208283025"</f>
        <v>202208283025</v>
      </c>
      <c r="D139" s="6">
        <v>109.7</v>
      </c>
      <c r="E139" s="5" t="s">
        <v>6</v>
      </c>
    </row>
    <row r="140" spans="1:5" ht="15.95" customHeight="1">
      <c r="A140" s="5">
        <v>138</v>
      </c>
      <c r="B140" s="5" t="str">
        <f t="shared" si="5"/>
        <v>C0106</v>
      </c>
      <c r="C140" s="5" t="str">
        <f>"202208283910"</f>
        <v>202208283910</v>
      </c>
      <c r="D140" s="6">
        <v>109.7</v>
      </c>
      <c r="E140" s="5" t="s">
        <v>6</v>
      </c>
    </row>
    <row r="141" spans="1:5" ht="15.95" customHeight="1">
      <c r="A141" s="5">
        <v>139</v>
      </c>
      <c r="B141" s="5" t="str">
        <f t="shared" si="5"/>
        <v>C0106</v>
      </c>
      <c r="C141" s="5" t="str">
        <f>"202208282713"</f>
        <v>202208282713</v>
      </c>
      <c r="D141" s="6">
        <v>109.6</v>
      </c>
      <c r="E141" s="5" t="s">
        <v>6</v>
      </c>
    </row>
    <row r="142" spans="1:5" ht="15.95" customHeight="1">
      <c r="A142" s="5">
        <v>140</v>
      </c>
      <c r="B142" s="5" t="str">
        <f t="shared" si="5"/>
        <v>C0106</v>
      </c>
      <c r="C142" s="5" t="str">
        <f>"202208283528"</f>
        <v>202208283528</v>
      </c>
      <c r="D142" s="6">
        <v>109.6</v>
      </c>
      <c r="E142" s="5" t="s">
        <v>6</v>
      </c>
    </row>
    <row r="143" spans="1:5" ht="15.95" customHeight="1">
      <c r="A143" s="5">
        <v>141</v>
      </c>
      <c r="B143" s="5" t="str">
        <f t="shared" si="5"/>
        <v>C0106</v>
      </c>
      <c r="C143" s="5" t="str">
        <f>"202208283804"</f>
        <v>202208283804</v>
      </c>
      <c r="D143" s="6">
        <v>109.6</v>
      </c>
      <c r="E143" s="5" t="s">
        <v>6</v>
      </c>
    </row>
    <row r="144" spans="1:5" ht="15.95" customHeight="1">
      <c r="A144" s="5">
        <v>142</v>
      </c>
      <c r="B144" s="5" t="str">
        <f t="shared" si="5"/>
        <v>C0106</v>
      </c>
      <c r="C144" s="5" t="str">
        <f>"202208283123"</f>
        <v>202208283123</v>
      </c>
      <c r="D144" s="6">
        <v>109.5</v>
      </c>
      <c r="E144" s="5" t="s">
        <v>6</v>
      </c>
    </row>
    <row r="145" spans="1:5" ht="15.95" customHeight="1">
      <c r="A145" s="5">
        <v>143</v>
      </c>
      <c r="B145" s="5" t="str">
        <f t="shared" si="5"/>
        <v>C0106</v>
      </c>
      <c r="C145" s="5" t="str">
        <f>"202208282706"</f>
        <v>202208282706</v>
      </c>
      <c r="D145" s="6">
        <v>109.4</v>
      </c>
      <c r="E145" s="5" t="s">
        <v>6</v>
      </c>
    </row>
    <row r="146" spans="1:5" ht="15.95" customHeight="1">
      <c r="A146" s="5">
        <v>144</v>
      </c>
      <c r="B146" s="5" t="str">
        <f t="shared" si="5"/>
        <v>C0106</v>
      </c>
      <c r="C146" s="5" t="str">
        <f>"202208283011"</f>
        <v>202208283011</v>
      </c>
      <c r="D146" s="6">
        <v>109.4</v>
      </c>
      <c r="E146" s="5" t="s">
        <v>6</v>
      </c>
    </row>
    <row r="147" spans="1:5" ht="15.95" customHeight="1">
      <c r="A147" s="5">
        <v>145</v>
      </c>
      <c r="B147" s="5" t="str">
        <f t="shared" si="5"/>
        <v>C0106</v>
      </c>
      <c r="C147" s="5" t="str">
        <f>"202208283420"</f>
        <v>202208283420</v>
      </c>
      <c r="D147" s="6">
        <v>109.4</v>
      </c>
      <c r="E147" s="5" t="s">
        <v>6</v>
      </c>
    </row>
    <row r="148" spans="1:5" ht="15.95" customHeight="1">
      <c r="A148" s="5">
        <v>146</v>
      </c>
      <c r="B148" s="5" t="str">
        <f t="shared" si="5"/>
        <v>C0106</v>
      </c>
      <c r="C148" s="5" t="str">
        <f>"202208282813"</f>
        <v>202208282813</v>
      </c>
      <c r="D148" s="6">
        <v>109.2</v>
      </c>
      <c r="E148" s="5" t="s">
        <v>6</v>
      </c>
    </row>
    <row r="149" spans="1:5" ht="15.95" customHeight="1">
      <c r="A149" s="5">
        <v>147</v>
      </c>
      <c r="B149" s="5" t="str">
        <f t="shared" si="5"/>
        <v>C0106</v>
      </c>
      <c r="C149" s="5" t="str">
        <f>"202208283430"</f>
        <v>202208283430</v>
      </c>
      <c r="D149" s="6">
        <v>108.9</v>
      </c>
      <c r="E149" s="5" t="s">
        <v>6</v>
      </c>
    </row>
    <row r="150" spans="1:5" ht="15.95" customHeight="1">
      <c r="A150" s="5">
        <v>148</v>
      </c>
      <c r="B150" s="5" t="str">
        <f t="shared" si="5"/>
        <v>C0106</v>
      </c>
      <c r="C150" s="5" t="str">
        <f>"202208283125"</f>
        <v>202208283125</v>
      </c>
      <c r="D150" s="6">
        <v>108.8</v>
      </c>
      <c r="E150" s="5" t="s">
        <v>6</v>
      </c>
    </row>
    <row r="151" spans="1:5" ht="15.95" customHeight="1">
      <c r="A151" s="5">
        <v>149</v>
      </c>
      <c r="B151" s="5" t="str">
        <f t="shared" si="5"/>
        <v>C0106</v>
      </c>
      <c r="C151" s="5" t="str">
        <f>"202208283716"</f>
        <v>202208283716</v>
      </c>
      <c r="D151" s="6">
        <v>108.5</v>
      </c>
      <c r="E151" s="5" t="s">
        <v>6</v>
      </c>
    </row>
    <row r="152" spans="1:5" ht="15.95" customHeight="1">
      <c r="A152" s="5">
        <v>150</v>
      </c>
      <c r="B152" s="5" t="str">
        <f t="shared" si="5"/>
        <v>C0106</v>
      </c>
      <c r="C152" s="5" t="str">
        <f>"202208283529"</f>
        <v>202208283529</v>
      </c>
      <c r="D152" s="6">
        <v>108.1</v>
      </c>
      <c r="E152" s="5" t="s">
        <v>6</v>
      </c>
    </row>
    <row r="153" spans="1:5" ht="15.95" customHeight="1">
      <c r="A153" s="5">
        <v>151</v>
      </c>
      <c r="B153" s="5" t="str">
        <f t="shared" si="5"/>
        <v>C0106</v>
      </c>
      <c r="C153" s="5" t="str">
        <f>"202208283604"</f>
        <v>202208283604</v>
      </c>
      <c r="D153" s="6">
        <v>108</v>
      </c>
      <c r="E153" s="5" t="s">
        <v>6</v>
      </c>
    </row>
    <row r="154" spans="1:5" ht="15.95" customHeight="1">
      <c r="A154" s="5">
        <v>152</v>
      </c>
      <c r="B154" s="5" t="str">
        <f t="shared" si="5"/>
        <v>C0106</v>
      </c>
      <c r="C154" s="5" t="str">
        <f>"202208283617"</f>
        <v>202208283617</v>
      </c>
      <c r="D154" s="6">
        <v>108</v>
      </c>
      <c r="E154" s="5" t="s">
        <v>6</v>
      </c>
    </row>
    <row r="155" spans="1:5" ht="15.95" customHeight="1">
      <c r="A155" s="5">
        <v>153</v>
      </c>
      <c r="B155" s="5" t="str">
        <f t="shared" si="5"/>
        <v>C0106</v>
      </c>
      <c r="C155" s="5" t="str">
        <f>"202208282812"</f>
        <v>202208282812</v>
      </c>
      <c r="D155" s="6">
        <v>107.9</v>
      </c>
      <c r="E155" s="5" t="s">
        <v>6</v>
      </c>
    </row>
    <row r="156" spans="1:5" ht="15.95" customHeight="1">
      <c r="A156" s="5">
        <v>154</v>
      </c>
      <c r="B156" s="5" t="str">
        <f t="shared" si="5"/>
        <v>C0106</v>
      </c>
      <c r="C156" s="5" t="str">
        <f>"202208283801"</f>
        <v>202208283801</v>
      </c>
      <c r="D156" s="6">
        <v>107.9</v>
      </c>
      <c r="E156" s="5" t="s">
        <v>6</v>
      </c>
    </row>
    <row r="157" spans="1:5" ht="15.95" customHeight="1">
      <c r="A157" s="5">
        <v>155</v>
      </c>
      <c r="B157" s="5" t="str">
        <f t="shared" si="5"/>
        <v>C0106</v>
      </c>
      <c r="C157" s="5" t="str">
        <f>"202208283925"</f>
        <v>202208283925</v>
      </c>
      <c r="D157" s="6">
        <v>107.9</v>
      </c>
      <c r="E157" s="5" t="s">
        <v>6</v>
      </c>
    </row>
    <row r="158" spans="1:5" ht="15.95" customHeight="1">
      <c r="A158" s="5">
        <v>156</v>
      </c>
      <c r="B158" s="5" t="str">
        <f t="shared" si="5"/>
        <v>C0106</v>
      </c>
      <c r="C158" s="5" t="str">
        <f>"202208283916"</f>
        <v>202208283916</v>
      </c>
      <c r="D158" s="6">
        <v>107.7</v>
      </c>
      <c r="E158" s="5" t="s">
        <v>6</v>
      </c>
    </row>
    <row r="159" spans="1:5" ht="15.95" customHeight="1">
      <c r="A159" s="5">
        <v>157</v>
      </c>
      <c r="B159" s="5" t="str">
        <f t="shared" si="5"/>
        <v>C0106</v>
      </c>
      <c r="C159" s="5" t="str">
        <f>"202208282811"</f>
        <v>202208282811</v>
      </c>
      <c r="D159" s="6">
        <v>107.6</v>
      </c>
      <c r="E159" s="5" t="s">
        <v>6</v>
      </c>
    </row>
    <row r="160" spans="1:5" ht="15.95" customHeight="1">
      <c r="A160" s="5">
        <v>158</v>
      </c>
      <c r="B160" s="5" t="str">
        <f t="shared" si="5"/>
        <v>C0106</v>
      </c>
      <c r="C160" s="5" t="str">
        <f>"202208283424"</f>
        <v>202208283424</v>
      </c>
      <c r="D160" s="6">
        <v>107.6</v>
      </c>
      <c r="E160" s="5" t="s">
        <v>6</v>
      </c>
    </row>
    <row r="161" spans="1:5" ht="15.95" customHeight="1">
      <c r="A161" s="5">
        <v>159</v>
      </c>
      <c r="B161" s="5" t="str">
        <f t="shared" si="5"/>
        <v>C0106</v>
      </c>
      <c r="C161" s="5" t="str">
        <f>"202208282620"</f>
        <v>202208282620</v>
      </c>
      <c r="D161" s="6">
        <v>107.3</v>
      </c>
      <c r="E161" s="5" t="s">
        <v>6</v>
      </c>
    </row>
    <row r="162" spans="1:5" ht="15.95" customHeight="1">
      <c r="A162" s="5">
        <v>160</v>
      </c>
      <c r="B162" s="5" t="str">
        <f t="shared" si="5"/>
        <v>C0106</v>
      </c>
      <c r="C162" s="5" t="str">
        <f>"202208282717"</f>
        <v>202208282717</v>
      </c>
      <c r="D162" s="6">
        <v>107.2</v>
      </c>
      <c r="E162" s="5" t="s">
        <v>6</v>
      </c>
    </row>
    <row r="163" spans="1:5" ht="15.95" customHeight="1">
      <c r="A163" s="5">
        <v>161</v>
      </c>
      <c r="B163" s="5" t="str">
        <f t="shared" si="5"/>
        <v>C0106</v>
      </c>
      <c r="C163" s="5" t="str">
        <f>"202208283602"</f>
        <v>202208283602</v>
      </c>
      <c r="D163" s="6">
        <v>107.2</v>
      </c>
      <c r="E163" s="5" t="s">
        <v>6</v>
      </c>
    </row>
    <row r="164" spans="1:5" ht="15.95" customHeight="1">
      <c r="A164" s="5">
        <v>162</v>
      </c>
      <c r="B164" s="5" t="str">
        <f t="shared" si="5"/>
        <v>C0106</v>
      </c>
      <c r="C164" s="5" t="str">
        <f>"202208282820"</f>
        <v>202208282820</v>
      </c>
      <c r="D164" s="6">
        <v>107</v>
      </c>
      <c r="E164" s="5" t="s">
        <v>6</v>
      </c>
    </row>
    <row r="165" spans="1:5" ht="15.95" customHeight="1">
      <c r="A165" s="5">
        <v>163</v>
      </c>
      <c r="B165" s="5" t="str">
        <f t="shared" si="5"/>
        <v>C0106</v>
      </c>
      <c r="C165" s="5" t="str">
        <f>"202208282910"</f>
        <v>202208282910</v>
      </c>
      <c r="D165" s="6">
        <v>106.9</v>
      </c>
      <c r="E165" s="5" t="s">
        <v>6</v>
      </c>
    </row>
    <row r="166" spans="1:5" ht="15.95" customHeight="1">
      <c r="A166" s="5">
        <v>164</v>
      </c>
      <c r="B166" s="5" t="str">
        <f t="shared" si="5"/>
        <v>C0106</v>
      </c>
      <c r="C166" s="5" t="str">
        <f>"202208282903"</f>
        <v>202208282903</v>
      </c>
      <c r="D166" s="6">
        <v>106.6</v>
      </c>
      <c r="E166" s="5" t="s">
        <v>6</v>
      </c>
    </row>
    <row r="167" spans="1:5" ht="15.95" customHeight="1">
      <c r="A167" s="5">
        <v>165</v>
      </c>
      <c r="B167" s="5" t="str">
        <f t="shared" si="5"/>
        <v>C0106</v>
      </c>
      <c r="C167" s="5" t="str">
        <f>"202208283213"</f>
        <v>202208283213</v>
      </c>
      <c r="D167" s="6">
        <v>106.6</v>
      </c>
      <c r="E167" s="5" t="s">
        <v>6</v>
      </c>
    </row>
    <row r="168" spans="1:5" ht="15.95" customHeight="1">
      <c r="A168" s="5">
        <v>166</v>
      </c>
      <c r="B168" s="5" t="str">
        <f t="shared" si="5"/>
        <v>C0106</v>
      </c>
      <c r="C168" s="5" t="str">
        <f>"202208283708"</f>
        <v>202208283708</v>
      </c>
      <c r="D168" s="6">
        <v>106.6</v>
      </c>
      <c r="E168" s="5" t="s">
        <v>6</v>
      </c>
    </row>
    <row r="169" spans="1:5" ht="15.95" customHeight="1">
      <c r="A169" s="5">
        <v>167</v>
      </c>
      <c r="B169" s="5" t="str">
        <f t="shared" si="5"/>
        <v>C0106</v>
      </c>
      <c r="C169" s="5" t="str">
        <f>"202208283724"</f>
        <v>202208283724</v>
      </c>
      <c r="D169" s="6">
        <v>106.6</v>
      </c>
      <c r="E169" s="5" t="s">
        <v>6</v>
      </c>
    </row>
    <row r="170" spans="1:5" ht="15.95" customHeight="1">
      <c r="A170" s="5">
        <v>168</v>
      </c>
      <c r="B170" s="5" t="str">
        <f t="shared" si="5"/>
        <v>C0106</v>
      </c>
      <c r="C170" s="5" t="str">
        <f>"202208283504"</f>
        <v>202208283504</v>
      </c>
      <c r="D170" s="6">
        <v>106.4</v>
      </c>
      <c r="E170" s="5" t="s">
        <v>6</v>
      </c>
    </row>
    <row r="171" spans="1:5" ht="15.95" customHeight="1">
      <c r="A171" s="5">
        <v>169</v>
      </c>
      <c r="B171" s="5" t="str">
        <f t="shared" si="5"/>
        <v>C0106</v>
      </c>
      <c r="C171" s="5" t="str">
        <f>"202208283811"</f>
        <v>202208283811</v>
      </c>
      <c r="D171" s="6">
        <v>106.2</v>
      </c>
      <c r="E171" s="5" t="s">
        <v>6</v>
      </c>
    </row>
    <row r="172" spans="1:5" ht="15.95" customHeight="1">
      <c r="A172" s="5">
        <v>170</v>
      </c>
      <c r="B172" s="5" t="str">
        <f t="shared" si="5"/>
        <v>C0106</v>
      </c>
      <c r="C172" s="5" t="str">
        <f>"202208282609"</f>
        <v>202208282609</v>
      </c>
      <c r="D172" s="6">
        <v>106</v>
      </c>
      <c r="E172" s="5" t="s">
        <v>6</v>
      </c>
    </row>
    <row r="173" spans="1:5" ht="15.95" customHeight="1">
      <c r="A173" s="5">
        <v>171</v>
      </c>
      <c r="B173" s="5" t="str">
        <f t="shared" si="5"/>
        <v>C0106</v>
      </c>
      <c r="C173" s="5" t="str">
        <f>"202208282906"</f>
        <v>202208282906</v>
      </c>
      <c r="D173" s="6">
        <v>106</v>
      </c>
      <c r="E173" s="5" t="s">
        <v>6</v>
      </c>
    </row>
    <row r="174" spans="1:5" ht="15.95" customHeight="1">
      <c r="A174" s="5">
        <v>172</v>
      </c>
      <c r="B174" s="5" t="str">
        <f t="shared" si="5"/>
        <v>C0106</v>
      </c>
      <c r="C174" s="5" t="str">
        <f>"202208283027"</f>
        <v>202208283027</v>
      </c>
      <c r="D174" s="6">
        <v>105.9</v>
      </c>
      <c r="E174" s="5" t="s">
        <v>6</v>
      </c>
    </row>
    <row r="175" spans="1:5" ht="15.95" customHeight="1">
      <c r="A175" s="5">
        <v>173</v>
      </c>
      <c r="B175" s="5" t="str">
        <f t="shared" si="5"/>
        <v>C0106</v>
      </c>
      <c r="C175" s="5" t="str">
        <f>"202208283722"</f>
        <v>202208283722</v>
      </c>
      <c r="D175" s="6">
        <v>105.6</v>
      </c>
      <c r="E175" s="5" t="s">
        <v>6</v>
      </c>
    </row>
    <row r="176" spans="1:5" ht="15.95" customHeight="1">
      <c r="A176" s="5">
        <v>174</v>
      </c>
      <c r="B176" s="5" t="str">
        <f t="shared" si="5"/>
        <v>C0106</v>
      </c>
      <c r="C176" s="5" t="str">
        <f>"202208282908"</f>
        <v>202208282908</v>
      </c>
      <c r="D176" s="6">
        <v>105.5</v>
      </c>
      <c r="E176" s="5" t="s">
        <v>6</v>
      </c>
    </row>
    <row r="177" spans="1:5" ht="15.95" customHeight="1">
      <c r="A177" s="5">
        <v>175</v>
      </c>
      <c r="B177" s="5" t="str">
        <f t="shared" si="5"/>
        <v>C0106</v>
      </c>
      <c r="C177" s="5" t="str">
        <f>"202208283404"</f>
        <v>202208283404</v>
      </c>
      <c r="D177" s="6">
        <v>105.5</v>
      </c>
      <c r="E177" s="5" t="s">
        <v>6</v>
      </c>
    </row>
    <row r="178" spans="1:5" ht="15.95" customHeight="1">
      <c r="A178" s="5">
        <v>176</v>
      </c>
      <c r="B178" s="5" t="str">
        <f t="shared" si="5"/>
        <v>C0106</v>
      </c>
      <c r="C178" s="5" t="str">
        <f>"202208283525"</f>
        <v>202208283525</v>
      </c>
      <c r="D178" s="6">
        <v>105.3</v>
      </c>
      <c r="E178" s="5" t="s">
        <v>6</v>
      </c>
    </row>
    <row r="179" spans="1:5" ht="15.95" customHeight="1">
      <c r="A179" s="5">
        <v>177</v>
      </c>
      <c r="B179" s="5" t="str">
        <f t="shared" si="5"/>
        <v>C0106</v>
      </c>
      <c r="C179" s="5" t="str">
        <f>"202208282529"</f>
        <v>202208282529</v>
      </c>
      <c r="D179" s="6">
        <v>105.3</v>
      </c>
      <c r="E179" s="5" t="s">
        <v>6</v>
      </c>
    </row>
    <row r="180" spans="1:5" ht="15.95" customHeight="1">
      <c r="A180" s="5">
        <v>178</v>
      </c>
      <c r="B180" s="5" t="str">
        <f t="shared" si="5"/>
        <v>C0106</v>
      </c>
      <c r="C180" s="5" t="str">
        <f>"202208282718"</f>
        <v>202208282718</v>
      </c>
      <c r="D180" s="6">
        <v>105.2</v>
      </c>
      <c r="E180" s="5" t="s">
        <v>6</v>
      </c>
    </row>
    <row r="181" spans="1:5" ht="15.95" customHeight="1">
      <c r="A181" s="5">
        <v>179</v>
      </c>
      <c r="B181" s="5" t="str">
        <f t="shared" si="5"/>
        <v>C0106</v>
      </c>
      <c r="C181" s="5" t="str">
        <f>"202208283122"</f>
        <v>202208283122</v>
      </c>
      <c r="D181" s="6">
        <v>105.1</v>
      </c>
      <c r="E181" s="5" t="s">
        <v>6</v>
      </c>
    </row>
    <row r="182" spans="1:5" ht="15.95" customHeight="1">
      <c r="A182" s="5">
        <v>180</v>
      </c>
      <c r="B182" s="5" t="str">
        <f t="shared" si="5"/>
        <v>C0106</v>
      </c>
      <c r="C182" s="5" t="str">
        <f>"202208283706"</f>
        <v>202208283706</v>
      </c>
      <c r="D182" s="6">
        <v>105</v>
      </c>
      <c r="E182" s="5" t="s">
        <v>6</v>
      </c>
    </row>
    <row r="183" spans="1:5" ht="15.95" customHeight="1">
      <c r="A183" s="5">
        <v>181</v>
      </c>
      <c r="B183" s="5" t="str">
        <f t="shared" si="5"/>
        <v>C0106</v>
      </c>
      <c r="C183" s="5" t="str">
        <f>"202208283815"</f>
        <v>202208283815</v>
      </c>
      <c r="D183" s="6">
        <v>104.9</v>
      </c>
      <c r="E183" s="5" t="s">
        <v>6</v>
      </c>
    </row>
    <row r="184" spans="1:5" ht="15.95" customHeight="1">
      <c r="A184" s="5">
        <v>182</v>
      </c>
      <c r="B184" s="5" t="str">
        <f t="shared" si="5"/>
        <v>C0106</v>
      </c>
      <c r="C184" s="5" t="str">
        <f>"202208283119"</f>
        <v>202208283119</v>
      </c>
      <c r="D184" s="6">
        <v>104.8</v>
      </c>
      <c r="E184" s="5" t="s">
        <v>6</v>
      </c>
    </row>
    <row r="185" spans="1:5" ht="15.95" customHeight="1">
      <c r="A185" s="5">
        <v>183</v>
      </c>
      <c r="B185" s="5" t="str">
        <f t="shared" si="5"/>
        <v>C0106</v>
      </c>
      <c r="C185" s="5" t="str">
        <f>"202208282610"</f>
        <v>202208282610</v>
      </c>
      <c r="D185" s="6">
        <v>104.7</v>
      </c>
      <c r="E185" s="5" t="s">
        <v>6</v>
      </c>
    </row>
    <row r="186" spans="1:5" ht="15.95" customHeight="1">
      <c r="A186" s="5">
        <v>184</v>
      </c>
      <c r="B186" s="5" t="str">
        <f t="shared" si="5"/>
        <v>C0106</v>
      </c>
      <c r="C186" s="5" t="str">
        <f>"202208283117"</f>
        <v>202208283117</v>
      </c>
      <c r="D186" s="6">
        <v>104.6</v>
      </c>
      <c r="E186" s="5" t="s">
        <v>6</v>
      </c>
    </row>
    <row r="187" spans="1:5" ht="15.95" customHeight="1">
      <c r="A187" s="5">
        <v>185</v>
      </c>
      <c r="B187" s="5" t="str">
        <f t="shared" si="5"/>
        <v>C0106</v>
      </c>
      <c r="C187" s="5" t="str">
        <f>"202208283805"</f>
        <v>202208283805</v>
      </c>
      <c r="D187" s="6">
        <v>104.6</v>
      </c>
      <c r="E187" s="5" t="s">
        <v>6</v>
      </c>
    </row>
    <row r="188" spans="1:5" ht="15.95" customHeight="1">
      <c r="A188" s="5">
        <v>186</v>
      </c>
      <c r="B188" s="5" t="str">
        <f t="shared" si="5"/>
        <v>C0106</v>
      </c>
      <c r="C188" s="5" t="str">
        <f>"202208283010"</f>
        <v>202208283010</v>
      </c>
      <c r="D188" s="6">
        <v>104.5</v>
      </c>
      <c r="E188" s="5" t="s">
        <v>6</v>
      </c>
    </row>
    <row r="189" spans="1:5" ht="15.95" customHeight="1">
      <c r="A189" s="5">
        <v>187</v>
      </c>
      <c r="B189" s="5" t="str">
        <f t="shared" si="5"/>
        <v>C0106</v>
      </c>
      <c r="C189" s="5" t="str">
        <f>"202208283116"</f>
        <v>202208283116</v>
      </c>
      <c r="D189" s="6">
        <v>104.5</v>
      </c>
      <c r="E189" s="5" t="s">
        <v>6</v>
      </c>
    </row>
    <row r="190" spans="1:5" ht="15.95" customHeight="1">
      <c r="A190" s="5">
        <v>188</v>
      </c>
      <c r="B190" s="5" t="str">
        <f t="shared" si="5"/>
        <v>C0106</v>
      </c>
      <c r="C190" s="5" t="str">
        <f>"202208282507"</f>
        <v>202208282507</v>
      </c>
      <c r="D190" s="6">
        <v>104.4</v>
      </c>
      <c r="E190" s="5" t="s">
        <v>6</v>
      </c>
    </row>
    <row r="191" spans="1:5" ht="15.95" customHeight="1">
      <c r="A191" s="5">
        <v>189</v>
      </c>
      <c r="B191" s="5" t="str">
        <f t="shared" si="5"/>
        <v>C0106</v>
      </c>
      <c r="C191" s="5" t="str">
        <f>"202208283725"</f>
        <v>202208283725</v>
      </c>
      <c r="D191" s="6">
        <v>104.4</v>
      </c>
      <c r="E191" s="5" t="s">
        <v>6</v>
      </c>
    </row>
    <row r="192" spans="1:5" ht="15.95" customHeight="1">
      <c r="A192" s="5">
        <v>190</v>
      </c>
      <c r="B192" s="5" t="str">
        <f t="shared" ref="B192:B255" si="6">"C0106"</f>
        <v>C0106</v>
      </c>
      <c r="C192" s="5" t="str">
        <f>"202208282907"</f>
        <v>202208282907</v>
      </c>
      <c r="D192" s="6">
        <v>104.1</v>
      </c>
      <c r="E192" s="5" t="s">
        <v>6</v>
      </c>
    </row>
    <row r="193" spans="1:5" ht="15.95" customHeight="1">
      <c r="A193" s="5">
        <v>191</v>
      </c>
      <c r="B193" s="5" t="str">
        <f t="shared" si="6"/>
        <v>C0106</v>
      </c>
      <c r="C193" s="5" t="str">
        <f>"202208283704"</f>
        <v>202208283704</v>
      </c>
      <c r="D193" s="6">
        <v>104.1</v>
      </c>
      <c r="E193" s="5" t="s">
        <v>6</v>
      </c>
    </row>
    <row r="194" spans="1:5" ht="15.95" customHeight="1">
      <c r="A194" s="5">
        <v>192</v>
      </c>
      <c r="B194" s="5" t="str">
        <f t="shared" si="6"/>
        <v>C0106</v>
      </c>
      <c r="C194" s="5" t="str">
        <f>"202208283020"</f>
        <v>202208283020</v>
      </c>
      <c r="D194" s="6">
        <v>103.9</v>
      </c>
      <c r="E194" s="5" t="s">
        <v>6</v>
      </c>
    </row>
    <row r="195" spans="1:5" ht="15.95" customHeight="1">
      <c r="A195" s="5">
        <v>193</v>
      </c>
      <c r="B195" s="5" t="str">
        <f t="shared" si="6"/>
        <v>C0106</v>
      </c>
      <c r="C195" s="5" t="str">
        <f>"202208283521"</f>
        <v>202208283521</v>
      </c>
      <c r="D195" s="6">
        <v>103.9</v>
      </c>
      <c r="E195" s="5" t="s">
        <v>6</v>
      </c>
    </row>
    <row r="196" spans="1:5" ht="15.95" customHeight="1">
      <c r="A196" s="5">
        <v>194</v>
      </c>
      <c r="B196" s="5" t="str">
        <f t="shared" si="6"/>
        <v>C0106</v>
      </c>
      <c r="C196" s="5" t="str">
        <f>"202208282513"</f>
        <v>202208282513</v>
      </c>
      <c r="D196" s="6">
        <v>103.7</v>
      </c>
      <c r="E196" s="5" t="s">
        <v>6</v>
      </c>
    </row>
    <row r="197" spans="1:5" ht="15.95" customHeight="1">
      <c r="A197" s="5">
        <v>195</v>
      </c>
      <c r="B197" s="5" t="str">
        <f t="shared" si="6"/>
        <v>C0106</v>
      </c>
      <c r="C197" s="5" t="str">
        <f>"202208283014"</f>
        <v>202208283014</v>
      </c>
      <c r="D197" s="6">
        <v>103.7</v>
      </c>
      <c r="E197" s="5" t="s">
        <v>6</v>
      </c>
    </row>
    <row r="198" spans="1:5" ht="15.95" customHeight="1">
      <c r="A198" s="5">
        <v>196</v>
      </c>
      <c r="B198" s="5" t="str">
        <f t="shared" si="6"/>
        <v>C0106</v>
      </c>
      <c r="C198" s="5" t="str">
        <f>"202208283923"</f>
        <v>202208283923</v>
      </c>
      <c r="D198" s="6">
        <v>103.7</v>
      </c>
      <c r="E198" s="5" t="s">
        <v>6</v>
      </c>
    </row>
    <row r="199" spans="1:5" ht="15.95" customHeight="1">
      <c r="A199" s="5">
        <v>197</v>
      </c>
      <c r="B199" s="5" t="str">
        <f t="shared" si="6"/>
        <v>C0106</v>
      </c>
      <c r="C199" s="5" t="str">
        <f>"202208283903"</f>
        <v>202208283903</v>
      </c>
      <c r="D199" s="6">
        <v>103.6</v>
      </c>
      <c r="E199" s="5" t="s">
        <v>6</v>
      </c>
    </row>
    <row r="200" spans="1:5" ht="15.95" customHeight="1">
      <c r="A200" s="5">
        <v>198</v>
      </c>
      <c r="B200" s="5" t="str">
        <f t="shared" si="6"/>
        <v>C0106</v>
      </c>
      <c r="C200" s="5" t="str">
        <f>"202208283428"</f>
        <v>202208283428</v>
      </c>
      <c r="D200" s="6">
        <v>103.5</v>
      </c>
      <c r="E200" s="5" t="s">
        <v>6</v>
      </c>
    </row>
    <row r="201" spans="1:5" ht="15.95" customHeight="1">
      <c r="A201" s="5">
        <v>199</v>
      </c>
      <c r="B201" s="5" t="str">
        <f t="shared" si="6"/>
        <v>C0106</v>
      </c>
      <c r="C201" s="5" t="str">
        <f>"202208283517"</f>
        <v>202208283517</v>
      </c>
      <c r="D201" s="6">
        <v>103.4</v>
      </c>
      <c r="E201" s="5" t="s">
        <v>6</v>
      </c>
    </row>
    <row r="202" spans="1:5" ht="15.95" customHeight="1">
      <c r="A202" s="5">
        <v>200</v>
      </c>
      <c r="B202" s="5" t="str">
        <f t="shared" si="6"/>
        <v>C0106</v>
      </c>
      <c r="C202" s="5" t="str">
        <f>"202208283912"</f>
        <v>202208283912</v>
      </c>
      <c r="D202" s="6">
        <v>103.4</v>
      </c>
      <c r="E202" s="5" t="s">
        <v>6</v>
      </c>
    </row>
    <row r="203" spans="1:5" ht="15.95" customHeight="1">
      <c r="A203" s="5">
        <v>201</v>
      </c>
      <c r="B203" s="5" t="str">
        <f t="shared" si="6"/>
        <v>C0106</v>
      </c>
      <c r="C203" s="5" t="str">
        <f>"202208283111"</f>
        <v>202208283111</v>
      </c>
      <c r="D203" s="6">
        <v>103.3</v>
      </c>
      <c r="E203" s="5" t="s">
        <v>6</v>
      </c>
    </row>
    <row r="204" spans="1:5" ht="15.95" customHeight="1">
      <c r="A204" s="5">
        <v>202</v>
      </c>
      <c r="B204" s="5" t="str">
        <f t="shared" si="6"/>
        <v>C0106</v>
      </c>
      <c r="C204" s="5" t="str">
        <f>"202208282626"</f>
        <v>202208282626</v>
      </c>
      <c r="D204" s="6">
        <v>103.2</v>
      </c>
      <c r="E204" s="5" t="s">
        <v>6</v>
      </c>
    </row>
    <row r="205" spans="1:5" ht="15.95" customHeight="1">
      <c r="A205" s="5">
        <v>203</v>
      </c>
      <c r="B205" s="5" t="str">
        <f t="shared" si="6"/>
        <v>C0106</v>
      </c>
      <c r="C205" s="5" t="str">
        <f>"202208283223"</f>
        <v>202208283223</v>
      </c>
      <c r="D205" s="6">
        <v>103</v>
      </c>
      <c r="E205" s="5" t="s">
        <v>6</v>
      </c>
    </row>
    <row r="206" spans="1:5" ht="15.95" customHeight="1">
      <c r="A206" s="5">
        <v>204</v>
      </c>
      <c r="B206" s="5" t="str">
        <f t="shared" si="6"/>
        <v>C0106</v>
      </c>
      <c r="C206" s="5" t="str">
        <f>"202208283201"</f>
        <v>202208283201</v>
      </c>
      <c r="D206" s="6">
        <v>102.9</v>
      </c>
      <c r="E206" s="5" t="s">
        <v>6</v>
      </c>
    </row>
    <row r="207" spans="1:5" ht="15.95" customHeight="1">
      <c r="A207" s="5">
        <v>205</v>
      </c>
      <c r="B207" s="5" t="str">
        <f t="shared" si="6"/>
        <v>C0106</v>
      </c>
      <c r="C207" s="5" t="str">
        <f>"202208283629"</f>
        <v>202208283629</v>
      </c>
      <c r="D207" s="6">
        <v>102.8</v>
      </c>
      <c r="E207" s="5" t="s">
        <v>6</v>
      </c>
    </row>
    <row r="208" spans="1:5" ht="15.95" customHeight="1">
      <c r="A208" s="5">
        <v>206</v>
      </c>
      <c r="B208" s="5" t="str">
        <f t="shared" si="6"/>
        <v>C0106</v>
      </c>
      <c r="C208" s="5" t="str">
        <f>"202208282730"</f>
        <v>202208282730</v>
      </c>
      <c r="D208" s="6">
        <v>102.4</v>
      </c>
      <c r="E208" s="5" t="s">
        <v>6</v>
      </c>
    </row>
    <row r="209" spans="1:5" ht="15.95" customHeight="1">
      <c r="A209" s="5">
        <v>207</v>
      </c>
      <c r="B209" s="5" t="str">
        <f t="shared" si="6"/>
        <v>C0106</v>
      </c>
      <c r="C209" s="5" t="str">
        <f>"202208282614"</f>
        <v>202208282614</v>
      </c>
      <c r="D209" s="6">
        <v>102.3</v>
      </c>
      <c r="E209" s="5" t="s">
        <v>6</v>
      </c>
    </row>
    <row r="210" spans="1:5" ht="15.95" customHeight="1">
      <c r="A210" s="5">
        <v>208</v>
      </c>
      <c r="B210" s="5" t="str">
        <f t="shared" si="6"/>
        <v>C0106</v>
      </c>
      <c r="C210" s="5" t="str">
        <f>"202208282920"</f>
        <v>202208282920</v>
      </c>
      <c r="D210" s="6">
        <v>102.3</v>
      </c>
      <c r="E210" s="5" t="s">
        <v>6</v>
      </c>
    </row>
    <row r="211" spans="1:5" ht="15.95" customHeight="1">
      <c r="A211" s="5">
        <v>209</v>
      </c>
      <c r="B211" s="5" t="str">
        <f t="shared" si="6"/>
        <v>C0106</v>
      </c>
      <c r="C211" s="5" t="str">
        <f>"202208283402"</f>
        <v>202208283402</v>
      </c>
      <c r="D211" s="6">
        <v>102.2</v>
      </c>
      <c r="E211" s="5" t="s">
        <v>6</v>
      </c>
    </row>
    <row r="212" spans="1:5" ht="15.95" customHeight="1">
      <c r="A212" s="5">
        <v>210</v>
      </c>
      <c r="B212" s="5" t="str">
        <f t="shared" si="6"/>
        <v>C0106</v>
      </c>
      <c r="C212" s="5" t="str">
        <f>"202208282707"</f>
        <v>202208282707</v>
      </c>
      <c r="D212" s="6">
        <v>102</v>
      </c>
      <c r="E212" s="5" t="s">
        <v>6</v>
      </c>
    </row>
    <row r="213" spans="1:5" ht="15.95" customHeight="1">
      <c r="A213" s="5">
        <v>211</v>
      </c>
      <c r="B213" s="5" t="str">
        <f t="shared" si="6"/>
        <v>C0106</v>
      </c>
      <c r="C213" s="5" t="str">
        <f>"202208283206"</f>
        <v>202208283206</v>
      </c>
      <c r="D213" s="6">
        <v>102</v>
      </c>
      <c r="E213" s="5" t="s">
        <v>6</v>
      </c>
    </row>
    <row r="214" spans="1:5" ht="15.95" customHeight="1">
      <c r="A214" s="5">
        <v>212</v>
      </c>
      <c r="B214" s="5" t="str">
        <f t="shared" si="6"/>
        <v>C0106</v>
      </c>
      <c r="C214" s="5" t="str">
        <f>"202208283823"</f>
        <v>202208283823</v>
      </c>
      <c r="D214" s="6">
        <v>101.8</v>
      </c>
      <c r="E214" s="5" t="s">
        <v>6</v>
      </c>
    </row>
    <row r="215" spans="1:5" ht="15.95" customHeight="1">
      <c r="A215" s="5">
        <v>213</v>
      </c>
      <c r="B215" s="5" t="str">
        <f t="shared" si="6"/>
        <v>C0106</v>
      </c>
      <c r="C215" s="5" t="str">
        <f>"202208282504"</f>
        <v>202208282504</v>
      </c>
      <c r="D215" s="6">
        <v>101.7</v>
      </c>
      <c r="E215" s="5" t="s">
        <v>6</v>
      </c>
    </row>
    <row r="216" spans="1:5" ht="15.95" customHeight="1">
      <c r="A216" s="5">
        <v>214</v>
      </c>
      <c r="B216" s="5" t="str">
        <f t="shared" si="6"/>
        <v>C0106</v>
      </c>
      <c r="C216" s="5" t="str">
        <f>"202208283701"</f>
        <v>202208283701</v>
      </c>
      <c r="D216" s="6">
        <v>101.6</v>
      </c>
      <c r="E216" s="5" t="s">
        <v>6</v>
      </c>
    </row>
    <row r="217" spans="1:5" ht="15.95" customHeight="1">
      <c r="A217" s="5">
        <v>215</v>
      </c>
      <c r="B217" s="5" t="str">
        <f t="shared" si="6"/>
        <v>C0106</v>
      </c>
      <c r="C217" s="5" t="str">
        <f>"202208283226"</f>
        <v>202208283226</v>
      </c>
      <c r="D217" s="6">
        <v>101.5</v>
      </c>
      <c r="E217" s="5" t="s">
        <v>6</v>
      </c>
    </row>
    <row r="218" spans="1:5" ht="15.95" customHeight="1">
      <c r="A218" s="5">
        <v>216</v>
      </c>
      <c r="B218" s="5" t="str">
        <f t="shared" si="6"/>
        <v>C0106</v>
      </c>
      <c r="C218" s="5" t="str">
        <f>"202208282928"</f>
        <v>202208282928</v>
      </c>
      <c r="D218" s="6">
        <v>101.3</v>
      </c>
      <c r="E218" s="5" t="s">
        <v>6</v>
      </c>
    </row>
    <row r="219" spans="1:5" ht="15.95" customHeight="1">
      <c r="A219" s="5">
        <v>217</v>
      </c>
      <c r="B219" s="5" t="str">
        <f t="shared" si="6"/>
        <v>C0106</v>
      </c>
      <c r="C219" s="5" t="str">
        <f>"202208283611"</f>
        <v>202208283611</v>
      </c>
      <c r="D219" s="6">
        <v>101.2</v>
      </c>
      <c r="E219" s="5" t="s">
        <v>6</v>
      </c>
    </row>
    <row r="220" spans="1:5" ht="15.95" customHeight="1">
      <c r="A220" s="5">
        <v>218</v>
      </c>
      <c r="B220" s="5" t="str">
        <f t="shared" si="6"/>
        <v>C0106</v>
      </c>
      <c r="C220" s="5" t="str">
        <f>"202208283115"</f>
        <v>202208283115</v>
      </c>
      <c r="D220" s="6">
        <v>101.1</v>
      </c>
      <c r="E220" s="5" t="s">
        <v>6</v>
      </c>
    </row>
    <row r="221" spans="1:5" ht="15.95" customHeight="1">
      <c r="A221" s="5">
        <v>219</v>
      </c>
      <c r="B221" s="5" t="str">
        <f t="shared" si="6"/>
        <v>C0106</v>
      </c>
      <c r="C221" s="5" t="str">
        <f>"202208283726"</f>
        <v>202208283726</v>
      </c>
      <c r="D221" s="6">
        <v>101.1</v>
      </c>
      <c r="E221" s="5" t="s">
        <v>6</v>
      </c>
    </row>
    <row r="222" spans="1:5" ht="15.95" customHeight="1">
      <c r="A222" s="5">
        <v>220</v>
      </c>
      <c r="B222" s="5" t="str">
        <f t="shared" si="6"/>
        <v>C0106</v>
      </c>
      <c r="C222" s="5" t="str">
        <f>"202208283311"</f>
        <v>202208283311</v>
      </c>
      <c r="D222" s="6">
        <v>101</v>
      </c>
      <c r="E222" s="5" t="s">
        <v>6</v>
      </c>
    </row>
    <row r="223" spans="1:5" ht="15.95" customHeight="1">
      <c r="A223" s="5">
        <v>221</v>
      </c>
      <c r="B223" s="5" t="str">
        <f t="shared" si="6"/>
        <v>C0106</v>
      </c>
      <c r="C223" s="5" t="str">
        <f>"202208282607"</f>
        <v>202208282607</v>
      </c>
      <c r="D223" s="6">
        <v>100.8</v>
      </c>
      <c r="E223" s="5" t="s">
        <v>6</v>
      </c>
    </row>
    <row r="224" spans="1:5" ht="15.95" customHeight="1">
      <c r="A224" s="5">
        <v>222</v>
      </c>
      <c r="B224" s="5" t="str">
        <f t="shared" si="6"/>
        <v>C0106</v>
      </c>
      <c r="C224" s="5" t="str">
        <f>"202208282723"</f>
        <v>202208282723</v>
      </c>
      <c r="D224" s="6">
        <v>100.8</v>
      </c>
      <c r="E224" s="5" t="s">
        <v>6</v>
      </c>
    </row>
    <row r="225" spans="1:5" ht="15.95" customHeight="1">
      <c r="A225" s="5">
        <v>223</v>
      </c>
      <c r="B225" s="5" t="str">
        <f t="shared" si="6"/>
        <v>C0106</v>
      </c>
      <c r="C225" s="5" t="str">
        <f>"202208282810"</f>
        <v>202208282810</v>
      </c>
      <c r="D225" s="6">
        <v>100.5</v>
      </c>
      <c r="E225" s="5" t="s">
        <v>6</v>
      </c>
    </row>
    <row r="226" spans="1:5" ht="15.95" customHeight="1">
      <c r="A226" s="5">
        <v>224</v>
      </c>
      <c r="B226" s="5" t="str">
        <f t="shared" si="6"/>
        <v>C0106</v>
      </c>
      <c r="C226" s="5" t="str">
        <f>"202208282818"</f>
        <v>202208282818</v>
      </c>
      <c r="D226" s="6">
        <v>100</v>
      </c>
      <c r="E226" s="5" t="s">
        <v>6</v>
      </c>
    </row>
    <row r="227" spans="1:5" ht="15.95" customHeight="1">
      <c r="A227" s="5">
        <v>225</v>
      </c>
      <c r="B227" s="5" t="str">
        <f t="shared" si="6"/>
        <v>C0106</v>
      </c>
      <c r="C227" s="5" t="str">
        <f>"202208283412"</f>
        <v>202208283412</v>
      </c>
      <c r="D227" s="6">
        <v>99.8</v>
      </c>
      <c r="E227" s="5" t="s">
        <v>6</v>
      </c>
    </row>
    <row r="228" spans="1:5" ht="15.95" customHeight="1">
      <c r="A228" s="5">
        <v>226</v>
      </c>
      <c r="B228" s="5" t="str">
        <f t="shared" si="6"/>
        <v>C0106</v>
      </c>
      <c r="C228" s="5" t="str">
        <f>"202208283204"</f>
        <v>202208283204</v>
      </c>
      <c r="D228" s="6">
        <v>99.7</v>
      </c>
      <c r="E228" s="5" t="s">
        <v>6</v>
      </c>
    </row>
    <row r="229" spans="1:5" ht="15.95" customHeight="1">
      <c r="A229" s="5">
        <v>227</v>
      </c>
      <c r="B229" s="5" t="str">
        <f t="shared" si="6"/>
        <v>C0106</v>
      </c>
      <c r="C229" s="5" t="str">
        <f>"202208283222"</f>
        <v>202208283222</v>
      </c>
      <c r="D229" s="6">
        <v>99.7</v>
      </c>
      <c r="E229" s="5" t="s">
        <v>6</v>
      </c>
    </row>
    <row r="230" spans="1:5" ht="15.95" customHeight="1">
      <c r="A230" s="5">
        <v>228</v>
      </c>
      <c r="B230" s="5" t="str">
        <f t="shared" si="6"/>
        <v>C0106</v>
      </c>
      <c r="C230" s="5" t="str">
        <f>"202208282520"</f>
        <v>202208282520</v>
      </c>
      <c r="D230" s="6">
        <v>99.6</v>
      </c>
      <c r="E230" s="5" t="s">
        <v>6</v>
      </c>
    </row>
    <row r="231" spans="1:5" ht="15.95" customHeight="1">
      <c r="A231" s="5">
        <v>229</v>
      </c>
      <c r="B231" s="5" t="str">
        <f t="shared" si="6"/>
        <v>C0106</v>
      </c>
      <c r="C231" s="5" t="str">
        <f>"202208282618"</f>
        <v>202208282618</v>
      </c>
      <c r="D231" s="6">
        <v>99.6</v>
      </c>
      <c r="E231" s="5" t="s">
        <v>6</v>
      </c>
    </row>
    <row r="232" spans="1:5" ht="15.95" customHeight="1">
      <c r="A232" s="5">
        <v>230</v>
      </c>
      <c r="B232" s="5" t="str">
        <f t="shared" si="6"/>
        <v>C0106</v>
      </c>
      <c r="C232" s="5" t="str">
        <f>"202208282904"</f>
        <v>202208282904</v>
      </c>
      <c r="D232" s="6">
        <v>99.6</v>
      </c>
      <c r="E232" s="5" t="s">
        <v>6</v>
      </c>
    </row>
    <row r="233" spans="1:5" ht="15.95" customHeight="1">
      <c r="A233" s="5">
        <v>231</v>
      </c>
      <c r="B233" s="5" t="str">
        <f t="shared" si="6"/>
        <v>C0106</v>
      </c>
      <c r="C233" s="5" t="str">
        <f>"202208283221"</f>
        <v>202208283221</v>
      </c>
      <c r="D233" s="6">
        <v>99.4</v>
      </c>
      <c r="E233" s="5" t="s">
        <v>6</v>
      </c>
    </row>
    <row r="234" spans="1:5" ht="15.95" customHeight="1">
      <c r="A234" s="5">
        <v>232</v>
      </c>
      <c r="B234" s="5" t="str">
        <f t="shared" si="6"/>
        <v>C0106</v>
      </c>
      <c r="C234" s="5" t="str">
        <f>"202208283509"</f>
        <v>202208283509</v>
      </c>
      <c r="D234" s="6">
        <v>99.3</v>
      </c>
      <c r="E234" s="5" t="s">
        <v>6</v>
      </c>
    </row>
    <row r="235" spans="1:5" ht="15.95" customHeight="1">
      <c r="A235" s="5">
        <v>233</v>
      </c>
      <c r="B235" s="5" t="str">
        <f t="shared" si="6"/>
        <v>C0106</v>
      </c>
      <c r="C235" s="5" t="str">
        <f>"202208283302"</f>
        <v>202208283302</v>
      </c>
      <c r="D235" s="6">
        <v>99.1</v>
      </c>
      <c r="E235" s="5" t="s">
        <v>6</v>
      </c>
    </row>
    <row r="236" spans="1:5" ht="15.95" customHeight="1">
      <c r="A236" s="5">
        <v>234</v>
      </c>
      <c r="B236" s="5" t="str">
        <f t="shared" si="6"/>
        <v>C0106</v>
      </c>
      <c r="C236" s="5" t="str">
        <f>"202208283415"</f>
        <v>202208283415</v>
      </c>
      <c r="D236" s="6">
        <v>99.1</v>
      </c>
      <c r="E236" s="5" t="s">
        <v>6</v>
      </c>
    </row>
    <row r="237" spans="1:5" ht="15.95" customHeight="1">
      <c r="A237" s="5">
        <v>235</v>
      </c>
      <c r="B237" s="5" t="str">
        <f t="shared" si="6"/>
        <v>C0106</v>
      </c>
      <c r="C237" s="5" t="str">
        <f>"202208283803"</f>
        <v>202208283803</v>
      </c>
      <c r="D237" s="6">
        <v>99.1</v>
      </c>
      <c r="E237" s="5" t="s">
        <v>6</v>
      </c>
    </row>
    <row r="238" spans="1:5" ht="15.95" customHeight="1">
      <c r="A238" s="5">
        <v>236</v>
      </c>
      <c r="B238" s="5" t="str">
        <f t="shared" si="6"/>
        <v>C0106</v>
      </c>
      <c r="C238" s="5" t="str">
        <f>"202208282625"</f>
        <v>202208282625</v>
      </c>
      <c r="D238" s="6">
        <v>99</v>
      </c>
      <c r="E238" s="5" t="s">
        <v>6</v>
      </c>
    </row>
    <row r="239" spans="1:5" ht="15.95" customHeight="1">
      <c r="A239" s="5">
        <v>237</v>
      </c>
      <c r="B239" s="5" t="str">
        <f t="shared" si="6"/>
        <v>C0106</v>
      </c>
      <c r="C239" s="5" t="str">
        <f>"202208283623"</f>
        <v>202208283623</v>
      </c>
      <c r="D239" s="6">
        <v>98.8</v>
      </c>
      <c r="E239" s="5" t="s">
        <v>6</v>
      </c>
    </row>
    <row r="240" spans="1:5" ht="15.95" customHeight="1">
      <c r="A240" s="5">
        <v>238</v>
      </c>
      <c r="B240" s="5" t="str">
        <f t="shared" si="6"/>
        <v>C0106</v>
      </c>
      <c r="C240" s="5" t="str">
        <f>"202208283319"</f>
        <v>202208283319</v>
      </c>
      <c r="D240" s="6">
        <v>98.7</v>
      </c>
      <c r="E240" s="5" t="s">
        <v>6</v>
      </c>
    </row>
    <row r="241" spans="1:5" ht="15.95" customHeight="1">
      <c r="A241" s="5">
        <v>239</v>
      </c>
      <c r="B241" s="5" t="str">
        <f t="shared" si="6"/>
        <v>C0106</v>
      </c>
      <c r="C241" s="5" t="str">
        <f>"202208283820"</f>
        <v>202208283820</v>
      </c>
      <c r="D241" s="6">
        <v>98.7</v>
      </c>
      <c r="E241" s="5" t="s">
        <v>6</v>
      </c>
    </row>
    <row r="242" spans="1:5" ht="15.95" customHeight="1">
      <c r="A242" s="5">
        <v>240</v>
      </c>
      <c r="B242" s="5" t="str">
        <f t="shared" si="6"/>
        <v>C0106</v>
      </c>
      <c r="C242" s="5" t="str">
        <f>"202208282705"</f>
        <v>202208282705</v>
      </c>
      <c r="D242" s="6">
        <v>98</v>
      </c>
      <c r="E242" s="5" t="s">
        <v>6</v>
      </c>
    </row>
    <row r="243" spans="1:5" ht="15.95" customHeight="1">
      <c r="A243" s="5">
        <v>241</v>
      </c>
      <c r="B243" s="5" t="str">
        <f t="shared" si="6"/>
        <v>C0106</v>
      </c>
      <c r="C243" s="5" t="str">
        <f>"202208282914"</f>
        <v>202208282914</v>
      </c>
      <c r="D243" s="6">
        <v>98</v>
      </c>
      <c r="E243" s="5" t="s">
        <v>6</v>
      </c>
    </row>
    <row r="244" spans="1:5" ht="15.95" customHeight="1">
      <c r="A244" s="5">
        <v>242</v>
      </c>
      <c r="B244" s="5" t="str">
        <f t="shared" si="6"/>
        <v>C0106</v>
      </c>
      <c r="C244" s="5" t="str">
        <f>"202208283103"</f>
        <v>202208283103</v>
      </c>
      <c r="D244" s="6">
        <v>98</v>
      </c>
      <c r="E244" s="5" t="s">
        <v>6</v>
      </c>
    </row>
    <row r="245" spans="1:5" ht="15.95" customHeight="1">
      <c r="A245" s="5">
        <v>243</v>
      </c>
      <c r="B245" s="5" t="str">
        <f t="shared" si="6"/>
        <v>C0106</v>
      </c>
      <c r="C245" s="5" t="str">
        <f>"202208283817"</f>
        <v>202208283817</v>
      </c>
      <c r="D245" s="6">
        <v>98</v>
      </c>
      <c r="E245" s="5" t="s">
        <v>6</v>
      </c>
    </row>
    <row r="246" spans="1:5" ht="15.95" customHeight="1">
      <c r="A246" s="5">
        <v>244</v>
      </c>
      <c r="B246" s="5" t="str">
        <f t="shared" si="6"/>
        <v>C0106</v>
      </c>
      <c r="C246" s="5" t="str">
        <f>"202208283828"</f>
        <v>202208283828</v>
      </c>
      <c r="D246" s="6">
        <v>98</v>
      </c>
      <c r="E246" s="5" t="s">
        <v>6</v>
      </c>
    </row>
    <row r="247" spans="1:5" ht="15.95" customHeight="1">
      <c r="A247" s="5">
        <v>245</v>
      </c>
      <c r="B247" s="5" t="str">
        <f t="shared" si="6"/>
        <v>C0106</v>
      </c>
      <c r="C247" s="5" t="str">
        <f>"202208282808"</f>
        <v>202208282808</v>
      </c>
      <c r="D247" s="6">
        <v>97.9</v>
      </c>
      <c r="E247" s="5" t="s">
        <v>6</v>
      </c>
    </row>
    <row r="248" spans="1:5" ht="15.95" customHeight="1">
      <c r="A248" s="5">
        <v>246</v>
      </c>
      <c r="B248" s="5" t="str">
        <f t="shared" si="6"/>
        <v>C0106</v>
      </c>
      <c r="C248" s="5" t="str">
        <f>"202208283203"</f>
        <v>202208283203</v>
      </c>
      <c r="D248" s="6">
        <v>97.7</v>
      </c>
      <c r="E248" s="5" t="s">
        <v>6</v>
      </c>
    </row>
    <row r="249" spans="1:5" ht="15.95" customHeight="1">
      <c r="A249" s="5">
        <v>247</v>
      </c>
      <c r="B249" s="5" t="str">
        <f t="shared" si="6"/>
        <v>C0106</v>
      </c>
      <c r="C249" s="5" t="str">
        <f>"202208283219"</f>
        <v>202208283219</v>
      </c>
      <c r="D249" s="6">
        <v>97.7</v>
      </c>
      <c r="E249" s="5" t="s">
        <v>6</v>
      </c>
    </row>
    <row r="250" spans="1:5" ht="15.95" customHeight="1">
      <c r="A250" s="5">
        <v>248</v>
      </c>
      <c r="B250" s="5" t="str">
        <f t="shared" si="6"/>
        <v>C0106</v>
      </c>
      <c r="C250" s="5" t="str">
        <f>"202208283513"</f>
        <v>202208283513</v>
      </c>
      <c r="D250" s="6">
        <v>97.7</v>
      </c>
      <c r="E250" s="5" t="s">
        <v>6</v>
      </c>
    </row>
    <row r="251" spans="1:5" ht="15.95" customHeight="1">
      <c r="A251" s="5">
        <v>249</v>
      </c>
      <c r="B251" s="5" t="str">
        <f t="shared" si="6"/>
        <v>C0106</v>
      </c>
      <c r="C251" s="5" t="str">
        <f>"202208282725"</f>
        <v>202208282725</v>
      </c>
      <c r="D251" s="6">
        <v>97.6</v>
      </c>
      <c r="E251" s="5" t="s">
        <v>6</v>
      </c>
    </row>
    <row r="252" spans="1:5" ht="15.95" customHeight="1">
      <c r="A252" s="5">
        <v>250</v>
      </c>
      <c r="B252" s="5" t="str">
        <f t="shared" si="6"/>
        <v>C0106</v>
      </c>
      <c r="C252" s="5" t="str">
        <f>"202208282817"</f>
        <v>202208282817</v>
      </c>
      <c r="D252" s="6">
        <v>97.6</v>
      </c>
      <c r="E252" s="5" t="s">
        <v>6</v>
      </c>
    </row>
    <row r="253" spans="1:5" ht="15.95" customHeight="1">
      <c r="A253" s="5">
        <v>251</v>
      </c>
      <c r="B253" s="5" t="str">
        <f t="shared" si="6"/>
        <v>C0106</v>
      </c>
      <c r="C253" s="5" t="str">
        <f>"202208283814"</f>
        <v>202208283814</v>
      </c>
      <c r="D253" s="6">
        <v>97.4</v>
      </c>
      <c r="E253" s="5" t="s">
        <v>6</v>
      </c>
    </row>
    <row r="254" spans="1:5" ht="15.95" customHeight="1">
      <c r="A254" s="5">
        <v>252</v>
      </c>
      <c r="B254" s="5" t="str">
        <f t="shared" si="6"/>
        <v>C0106</v>
      </c>
      <c r="C254" s="5" t="str">
        <f>"202208282524"</f>
        <v>202208282524</v>
      </c>
      <c r="D254" s="6">
        <v>97.3</v>
      </c>
      <c r="E254" s="5" t="s">
        <v>6</v>
      </c>
    </row>
    <row r="255" spans="1:5" ht="15.95" customHeight="1">
      <c r="A255" s="5">
        <v>253</v>
      </c>
      <c r="B255" s="5" t="str">
        <f t="shared" si="6"/>
        <v>C0106</v>
      </c>
      <c r="C255" s="5" t="str">
        <f>"202208282912"</f>
        <v>202208282912</v>
      </c>
      <c r="D255" s="6">
        <v>97.3</v>
      </c>
      <c r="E255" s="5" t="s">
        <v>6</v>
      </c>
    </row>
    <row r="256" spans="1:5" ht="15.95" customHeight="1">
      <c r="A256" s="5">
        <v>254</v>
      </c>
      <c r="B256" s="5" t="str">
        <f t="shared" ref="B256:B273" si="7">"C0106"</f>
        <v>C0106</v>
      </c>
      <c r="C256" s="5" t="str">
        <f>"202208283709"</f>
        <v>202208283709</v>
      </c>
      <c r="D256" s="6">
        <v>97</v>
      </c>
      <c r="E256" s="5" t="s">
        <v>6</v>
      </c>
    </row>
    <row r="257" spans="1:5" ht="15.95" customHeight="1">
      <c r="A257" s="5">
        <v>255</v>
      </c>
      <c r="B257" s="5" t="str">
        <f t="shared" si="7"/>
        <v>C0106</v>
      </c>
      <c r="C257" s="5" t="str">
        <f>"202208282630"</f>
        <v>202208282630</v>
      </c>
      <c r="D257" s="6">
        <v>96.9</v>
      </c>
      <c r="E257" s="5" t="s">
        <v>6</v>
      </c>
    </row>
    <row r="258" spans="1:5" ht="15.95" customHeight="1">
      <c r="A258" s="5">
        <v>256</v>
      </c>
      <c r="B258" s="5" t="str">
        <f t="shared" si="7"/>
        <v>C0106</v>
      </c>
      <c r="C258" s="5" t="str">
        <f>"202208283523"</f>
        <v>202208283523</v>
      </c>
      <c r="D258" s="6">
        <v>96.9</v>
      </c>
      <c r="E258" s="5" t="s">
        <v>6</v>
      </c>
    </row>
    <row r="259" spans="1:5" ht="15.95" customHeight="1">
      <c r="A259" s="5">
        <v>257</v>
      </c>
      <c r="B259" s="5" t="str">
        <f t="shared" si="7"/>
        <v>C0106</v>
      </c>
      <c r="C259" s="5" t="str">
        <f>"202208283729"</f>
        <v>202208283729</v>
      </c>
      <c r="D259" s="6">
        <v>96.9</v>
      </c>
      <c r="E259" s="5" t="s">
        <v>6</v>
      </c>
    </row>
    <row r="260" spans="1:5" ht="15.95" customHeight="1">
      <c r="A260" s="5">
        <v>258</v>
      </c>
      <c r="B260" s="5" t="str">
        <f t="shared" si="7"/>
        <v>C0106</v>
      </c>
      <c r="C260" s="5" t="str">
        <f>"202208283822"</f>
        <v>202208283822</v>
      </c>
      <c r="D260" s="6">
        <v>96.3</v>
      </c>
      <c r="E260" s="5" t="s">
        <v>6</v>
      </c>
    </row>
    <row r="261" spans="1:5" ht="15.95" customHeight="1">
      <c r="A261" s="5">
        <v>259</v>
      </c>
      <c r="B261" s="5" t="str">
        <f t="shared" si="7"/>
        <v>C0106</v>
      </c>
      <c r="C261" s="5" t="str">
        <f>"202208282727"</f>
        <v>202208282727</v>
      </c>
      <c r="D261" s="6">
        <v>96.2</v>
      </c>
      <c r="E261" s="5" t="s">
        <v>6</v>
      </c>
    </row>
    <row r="262" spans="1:5" ht="15.95" customHeight="1">
      <c r="A262" s="5">
        <v>260</v>
      </c>
      <c r="B262" s="5" t="str">
        <f t="shared" si="7"/>
        <v>C0106</v>
      </c>
      <c r="C262" s="5" t="str">
        <f>"202208282829"</f>
        <v>202208282829</v>
      </c>
      <c r="D262" s="6">
        <v>96.1</v>
      </c>
      <c r="E262" s="5" t="s">
        <v>6</v>
      </c>
    </row>
    <row r="263" spans="1:5" ht="15.95" customHeight="1">
      <c r="A263" s="5">
        <v>261</v>
      </c>
      <c r="B263" s="5" t="str">
        <f t="shared" si="7"/>
        <v>C0106</v>
      </c>
      <c r="C263" s="5" t="str">
        <f>"202208283003"</f>
        <v>202208283003</v>
      </c>
      <c r="D263" s="6">
        <v>96.1</v>
      </c>
      <c r="E263" s="5" t="s">
        <v>6</v>
      </c>
    </row>
    <row r="264" spans="1:5" ht="15.95" customHeight="1">
      <c r="A264" s="5">
        <v>262</v>
      </c>
      <c r="B264" s="5" t="str">
        <f t="shared" si="7"/>
        <v>C0106</v>
      </c>
      <c r="C264" s="5" t="str">
        <f>"202208283330"</f>
        <v>202208283330</v>
      </c>
      <c r="D264" s="6">
        <v>96.1</v>
      </c>
      <c r="E264" s="5" t="s">
        <v>6</v>
      </c>
    </row>
    <row r="265" spans="1:5" ht="15.95" customHeight="1">
      <c r="A265" s="5">
        <v>263</v>
      </c>
      <c r="B265" s="5" t="str">
        <f t="shared" si="7"/>
        <v>C0106</v>
      </c>
      <c r="C265" s="5" t="str">
        <f>"202208283423"</f>
        <v>202208283423</v>
      </c>
      <c r="D265" s="6">
        <v>96</v>
      </c>
      <c r="E265" s="5" t="s">
        <v>6</v>
      </c>
    </row>
    <row r="266" spans="1:5" ht="15.95" customHeight="1">
      <c r="A266" s="5">
        <v>264</v>
      </c>
      <c r="B266" s="5" t="str">
        <f t="shared" si="7"/>
        <v>C0106</v>
      </c>
      <c r="C266" s="5" t="str">
        <f>"202208283613"</f>
        <v>202208283613</v>
      </c>
      <c r="D266" s="6">
        <v>95.7</v>
      </c>
      <c r="E266" s="5" t="s">
        <v>6</v>
      </c>
    </row>
    <row r="267" spans="1:5" ht="15.95" customHeight="1">
      <c r="A267" s="5">
        <v>265</v>
      </c>
      <c r="B267" s="5" t="str">
        <f t="shared" si="7"/>
        <v>C0106</v>
      </c>
      <c r="C267" s="5" t="str">
        <f>"202208283329"</f>
        <v>202208283329</v>
      </c>
      <c r="D267" s="6">
        <v>95.5</v>
      </c>
      <c r="E267" s="5" t="s">
        <v>6</v>
      </c>
    </row>
    <row r="268" spans="1:5" ht="15.95" customHeight="1">
      <c r="A268" s="5">
        <v>266</v>
      </c>
      <c r="B268" s="5" t="str">
        <f t="shared" si="7"/>
        <v>C0106</v>
      </c>
      <c r="C268" s="5" t="str">
        <f>"202208282905"</f>
        <v>202208282905</v>
      </c>
      <c r="D268" s="6">
        <v>95.3</v>
      </c>
      <c r="E268" s="5" t="s">
        <v>6</v>
      </c>
    </row>
    <row r="269" spans="1:5" ht="15.95" customHeight="1">
      <c r="A269" s="5">
        <v>267</v>
      </c>
      <c r="B269" s="5" t="str">
        <f t="shared" si="7"/>
        <v>C0106</v>
      </c>
      <c r="C269" s="5" t="str">
        <f>"202208283416"</f>
        <v>202208283416</v>
      </c>
      <c r="D269" s="6">
        <v>95.3</v>
      </c>
      <c r="E269" s="5" t="s">
        <v>6</v>
      </c>
    </row>
    <row r="270" spans="1:5" ht="15.95" customHeight="1">
      <c r="A270" s="5">
        <v>268</v>
      </c>
      <c r="B270" s="5" t="str">
        <f t="shared" si="7"/>
        <v>C0106</v>
      </c>
      <c r="C270" s="5" t="str">
        <f>"202208283230"</f>
        <v>202208283230</v>
      </c>
      <c r="D270" s="6">
        <v>95.2</v>
      </c>
      <c r="E270" s="5" t="s">
        <v>6</v>
      </c>
    </row>
    <row r="271" spans="1:5" ht="15.95" customHeight="1">
      <c r="A271" s="5">
        <v>269</v>
      </c>
      <c r="B271" s="5" t="str">
        <f t="shared" si="7"/>
        <v>C0106</v>
      </c>
      <c r="C271" s="5" t="str">
        <f>"202208283612"</f>
        <v>202208283612</v>
      </c>
      <c r="D271" s="6">
        <v>95.2</v>
      </c>
      <c r="E271" s="5" t="s">
        <v>6</v>
      </c>
    </row>
    <row r="272" spans="1:5" ht="15.95" customHeight="1">
      <c r="A272" s="5">
        <v>270</v>
      </c>
      <c r="B272" s="5" t="str">
        <f t="shared" si="7"/>
        <v>C0106</v>
      </c>
      <c r="C272" s="5" t="str">
        <f>"202208282726"</f>
        <v>202208282726</v>
      </c>
      <c r="D272" s="6">
        <v>95</v>
      </c>
      <c r="E272" s="5" t="s">
        <v>6</v>
      </c>
    </row>
    <row r="273" spans="1:5" ht="15.95" customHeight="1">
      <c r="A273" s="5">
        <v>271</v>
      </c>
      <c r="B273" s="5" t="str">
        <f t="shared" si="7"/>
        <v>C0106</v>
      </c>
      <c r="C273" s="5" t="str">
        <f>"202208282819"</f>
        <v>202208282819</v>
      </c>
      <c r="D273" s="6">
        <v>95</v>
      </c>
      <c r="E273" s="5" t="s">
        <v>6</v>
      </c>
    </row>
    <row r="274" spans="1:5" ht="15.95" customHeight="1">
      <c r="A274" s="5">
        <v>272</v>
      </c>
      <c r="B274" s="5" t="str">
        <f t="shared" ref="B274:B282" si="8">"C0107"</f>
        <v>C0107</v>
      </c>
      <c r="C274" s="5" t="str">
        <f>"202208280620"</f>
        <v>202208280620</v>
      </c>
      <c r="D274" s="6">
        <v>127.1</v>
      </c>
      <c r="E274" s="5" t="s">
        <v>6</v>
      </c>
    </row>
    <row r="275" spans="1:5" ht="15.95" customHeight="1">
      <c r="A275" s="5">
        <v>273</v>
      </c>
      <c r="B275" s="5" t="str">
        <f t="shared" si="8"/>
        <v>C0107</v>
      </c>
      <c r="C275" s="5" t="str">
        <f>"202208280623"</f>
        <v>202208280623</v>
      </c>
      <c r="D275" s="6">
        <v>125.8</v>
      </c>
      <c r="E275" s="5" t="s">
        <v>6</v>
      </c>
    </row>
    <row r="276" spans="1:5" ht="15.95" customHeight="1">
      <c r="A276" s="5">
        <v>274</v>
      </c>
      <c r="B276" s="5" t="str">
        <f t="shared" si="8"/>
        <v>C0107</v>
      </c>
      <c r="C276" s="5" t="str">
        <f>"202208280614"</f>
        <v>202208280614</v>
      </c>
      <c r="D276" s="6">
        <v>120.5</v>
      </c>
      <c r="E276" s="5" t="s">
        <v>6</v>
      </c>
    </row>
    <row r="277" spans="1:5" ht="15.95" customHeight="1">
      <c r="A277" s="5">
        <v>275</v>
      </c>
      <c r="B277" s="5" t="str">
        <f t="shared" si="8"/>
        <v>C0107</v>
      </c>
      <c r="C277" s="5" t="str">
        <f>"202208280610"</f>
        <v>202208280610</v>
      </c>
      <c r="D277" s="6">
        <v>111.3</v>
      </c>
      <c r="E277" s="5" t="s">
        <v>6</v>
      </c>
    </row>
    <row r="278" spans="1:5" ht="15.95" customHeight="1">
      <c r="A278" s="5">
        <v>276</v>
      </c>
      <c r="B278" s="5" t="str">
        <f t="shared" si="8"/>
        <v>C0107</v>
      </c>
      <c r="C278" s="5" t="str">
        <f>"202208280616"</f>
        <v>202208280616</v>
      </c>
      <c r="D278" s="6">
        <v>110.6</v>
      </c>
      <c r="E278" s="5" t="s">
        <v>6</v>
      </c>
    </row>
    <row r="279" spans="1:5" ht="15.95" customHeight="1">
      <c r="A279" s="5">
        <v>277</v>
      </c>
      <c r="B279" s="5" t="str">
        <f t="shared" si="8"/>
        <v>C0107</v>
      </c>
      <c r="C279" s="5" t="str">
        <f>"202208280609"</f>
        <v>202208280609</v>
      </c>
      <c r="D279" s="6">
        <v>108.8</v>
      </c>
      <c r="E279" s="5" t="s">
        <v>6</v>
      </c>
    </row>
    <row r="280" spans="1:5" ht="15.95" customHeight="1">
      <c r="A280" s="5">
        <v>278</v>
      </c>
      <c r="B280" s="5" t="str">
        <f t="shared" si="8"/>
        <v>C0107</v>
      </c>
      <c r="C280" s="5" t="str">
        <f>"202208280619"</f>
        <v>202208280619</v>
      </c>
      <c r="D280" s="6">
        <v>105.7</v>
      </c>
      <c r="E280" s="5" t="s">
        <v>6</v>
      </c>
    </row>
    <row r="281" spans="1:5" ht="15.95" customHeight="1">
      <c r="A281" s="5">
        <v>279</v>
      </c>
      <c r="B281" s="5" t="str">
        <f t="shared" si="8"/>
        <v>C0107</v>
      </c>
      <c r="C281" s="5" t="str">
        <f>"202208280618"</f>
        <v>202208280618</v>
      </c>
      <c r="D281" s="6">
        <v>104.1</v>
      </c>
      <c r="E281" s="5" t="s">
        <v>6</v>
      </c>
    </row>
    <row r="282" spans="1:5" ht="15.95" customHeight="1">
      <c r="A282" s="5">
        <v>280</v>
      </c>
      <c r="B282" s="5" t="str">
        <f t="shared" si="8"/>
        <v>C0107</v>
      </c>
      <c r="C282" s="5" t="str">
        <f>"202208280611"</f>
        <v>202208280611</v>
      </c>
      <c r="D282" s="6">
        <v>102.4</v>
      </c>
      <c r="E282" s="5" t="s">
        <v>6</v>
      </c>
    </row>
    <row r="283" spans="1:5" ht="15.95" customHeight="1">
      <c r="A283" s="5">
        <v>281</v>
      </c>
      <c r="B283" s="5" t="str">
        <f t="shared" ref="B283:B289" si="9">"C0108"</f>
        <v>C0108</v>
      </c>
      <c r="C283" s="5" t="str">
        <f>"202208280630"</f>
        <v>202208280630</v>
      </c>
      <c r="D283" s="6">
        <v>122</v>
      </c>
      <c r="E283" s="5" t="s">
        <v>6</v>
      </c>
    </row>
    <row r="284" spans="1:5" ht="15.95" customHeight="1">
      <c r="A284" s="5">
        <v>282</v>
      </c>
      <c r="B284" s="5" t="str">
        <f t="shared" si="9"/>
        <v>C0108</v>
      </c>
      <c r="C284" s="5" t="str">
        <f>"202208280702"</f>
        <v>202208280702</v>
      </c>
      <c r="D284" s="6">
        <v>118.2</v>
      </c>
      <c r="E284" s="5" t="s">
        <v>6</v>
      </c>
    </row>
    <row r="285" spans="1:5" ht="15.95" customHeight="1">
      <c r="A285" s="5">
        <v>283</v>
      </c>
      <c r="B285" s="5" t="str">
        <f t="shared" si="9"/>
        <v>C0108</v>
      </c>
      <c r="C285" s="5" t="str">
        <f>"202208280627"</f>
        <v>202208280627</v>
      </c>
      <c r="D285" s="6">
        <v>113</v>
      </c>
      <c r="E285" s="5" t="s">
        <v>6</v>
      </c>
    </row>
    <row r="286" spans="1:5" ht="15.95" customHeight="1">
      <c r="A286" s="5">
        <v>284</v>
      </c>
      <c r="B286" s="5" t="str">
        <f t="shared" si="9"/>
        <v>C0108</v>
      </c>
      <c r="C286" s="5" t="str">
        <f>"202208280701"</f>
        <v>202208280701</v>
      </c>
      <c r="D286" s="6">
        <v>112.9</v>
      </c>
      <c r="E286" s="5" t="s">
        <v>6</v>
      </c>
    </row>
    <row r="287" spans="1:5" ht="15.95" customHeight="1">
      <c r="A287" s="5">
        <v>285</v>
      </c>
      <c r="B287" s="5" t="str">
        <f t="shared" si="9"/>
        <v>C0108</v>
      </c>
      <c r="C287" s="5" t="str">
        <f>"202208280624"</f>
        <v>202208280624</v>
      </c>
      <c r="D287" s="6">
        <v>107.8</v>
      </c>
      <c r="E287" s="5" t="s">
        <v>6</v>
      </c>
    </row>
    <row r="288" spans="1:5" ht="15.95" customHeight="1">
      <c r="A288" s="5">
        <v>286</v>
      </c>
      <c r="B288" s="5" t="str">
        <f t="shared" si="9"/>
        <v>C0108</v>
      </c>
      <c r="C288" s="5" t="str">
        <f>"202208280625"</f>
        <v>202208280625</v>
      </c>
      <c r="D288" s="6">
        <v>107.1</v>
      </c>
      <c r="E288" s="5" t="s">
        <v>6</v>
      </c>
    </row>
    <row r="289" spans="1:5" ht="15.95" customHeight="1">
      <c r="A289" s="5">
        <v>287</v>
      </c>
      <c r="B289" s="5" t="str">
        <f t="shared" si="9"/>
        <v>C0108</v>
      </c>
      <c r="C289" s="5" t="str">
        <f>"202208280628"</f>
        <v>202208280628</v>
      </c>
      <c r="D289" s="6">
        <v>104.3</v>
      </c>
      <c r="E289" s="5" t="s">
        <v>6</v>
      </c>
    </row>
    <row r="290" spans="1:5" ht="15.95" customHeight="1">
      <c r="A290" s="5">
        <v>288</v>
      </c>
      <c r="B290" s="5" t="str">
        <f t="shared" ref="B290:B304" si="10">"C0109"</f>
        <v>C0109</v>
      </c>
      <c r="C290" s="5" t="str">
        <f>"202208280901"</f>
        <v>202208280901</v>
      </c>
      <c r="D290" s="6">
        <v>120.7</v>
      </c>
      <c r="E290" s="5" t="s">
        <v>6</v>
      </c>
    </row>
    <row r="291" spans="1:5" ht="15.95" customHeight="1">
      <c r="A291" s="5">
        <v>289</v>
      </c>
      <c r="B291" s="5" t="str">
        <f t="shared" si="10"/>
        <v>C0109</v>
      </c>
      <c r="C291" s="5" t="str">
        <f>"202208280909"</f>
        <v>202208280909</v>
      </c>
      <c r="D291" s="6">
        <v>117.3</v>
      </c>
      <c r="E291" s="5" t="s">
        <v>6</v>
      </c>
    </row>
    <row r="292" spans="1:5" ht="15.95" customHeight="1">
      <c r="A292" s="5">
        <v>290</v>
      </c>
      <c r="B292" s="5" t="str">
        <f t="shared" si="10"/>
        <v>C0109</v>
      </c>
      <c r="C292" s="5" t="str">
        <f>"202208280808"</f>
        <v>202208280808</v>
      </c>
      <c r="D292" s="6">
        <v>116.3</v>
      </c>
      <c r="E292" s="5" t="s">
        <v>6</v>
      </c>
    </row>
    <row r="293" spans="1:5" ht="15.95" customHeight="1">
      <c r="A293" s="5">
        <v>291</v>
      </c>
      <c r="B293" s="5" t="str">
        <f t="shared" si="10"/>
        <v>C0109</v>
      </c>
      <c r="C293" s="5" t="str">
        <f>"202208280915"</f>
        <v>202208280915</v>
      </c>
      <c r="D293" s="6">
        <v>114.3</v>
      </c>
      <c r="E293" s="5" t="s">
        <v>6</v>
      </c>
    </row>
    <row r="294" spans="1:5" ht="15.95" customHeight="1">
      <c r="A294" s="5">
        <v>292</v>
      </c>
      <c r="B294" s="5" t="str">
        <f t="shared" si="10"/>
        <v>C0109</v>
      </c>
      <c r="C294" s="5" t="str">
        <f>"202208280917"</f>
        <v>202208280917</v>
      </c>
      <c r="D294" s="6">
        <v>112.4</v>
      </c>
      <c r="E294" s="5" t="s">
        <v>6</v>
      </c>
    </row>
    <row r="295" spans="1:5" ht="15.95" customHeight="1">
      <c r="A295" s="5">
        <v>293</v>
      </c>
      <c r="B295" s="5" t="str">
        <f t="shared" si="10"/>
        <v>C0109</v>
      </c>
      <c r="C295" s="5" t="str">
        <f>"202208280828"</f>
        <v>202208280828</v>
      </c>
      <c r="D295" s="6">
        <v>112.1</v>
      </c>
      <c r="E295" s="5" t="s">
        <v>6</v>
      </c>
    </row>
    <row r="296" spans="1:5" ht="15.95" customHeight="1">
      <c r="A296" s="5">
        <v>294</v>
      </c>
      <c r="B296" s="5" t="str">
        <f t="shared" si="10"/>
        <v>C0109</v>
      </c>
      <c r="C296" s="5" t="str">
        <f>"202208280711"</f>
        <v>202208280711</v>
      </c>
      <c r="D296" s="6">
        <v>109.5</v>
      </c>
      <c r="E296" s="5" t="s">
        <v>6</v>
      </c>
    </row>
    <row r="297" spans="1:5" ht="15.95" customHeight="1">
      <c r="A297" s="5">
        <v>295</v>
      </c>
      <c r="B297" s="5" t="str">
        <f t="shared" si="10"/>
        <v>C0109</v>
      </c>
      <c r="C297" s="5" t="str">
        <f>"202208280724"</f>
        <v>202208280724</v>
      </c>
      <c r="D297" s="6">
        <v>109.1</v>
      </c>
      <c r="E297" s="5" t="s">
        <v>6</v>
      </c>
    </row>
    <row r="298" spans="1:5" ht="15.95" customHeight="1">
      <c r="A298" s="5">
        <v>296</v>
      </c>
      <c r="B298" s="5" t="str">
        <f t="shared" si="10"/>
        <v>C0109</v>
      </c>
      <c r="C298" s="5" t="str">
        <f>"202208280730"</f>
        <v>202208280730</v>
      </c>
      <c r="D298" s="6">
        <v>108</v>
      </c>
      <c r="E298" s="5" t="s">
        <v>6</v>
      </c>
    </row>
    <row r="299" spans="1:5" ht="15.95" customHeight="1">
      <c r="A299" s="5">
        <v>297</v>
      </c>
      <c r="B299" s="5" t="str">
        <f t="shared" si="10"/>
        <v>C0109</v>
      </c>
      <c r="C299" s="5" t="str">
        <f>"202208280914"</f>
        <v>202208280914</v>
      </c>
      <c r="D299" s="6">
        <v>106</v>
      </c>
      <c r="E299" s="5" t="s">
        <v>6</v>
      </c>
    </row>
    <row r="300" spans="1:5" ht="15.95" customHeight="1">
      <c r="A300" s="5">
        <v>298</v>
      </c>
      <c r="B300" s="5" t="str">
        <f t="shared" si="10"/>
        <v>C0109</v>
      </c>
      <c r="C300" s="5" t="str">
        <f>"202208280717"</f>
        <v>202208280717</v>
      </c>
      <c r="D300" s="6">
        <v>105.8</v>
      </c>
      <c r="E300" s="5" t="s">
        <v>6</v>
      </c>
    </row>
    <row r="301" spans="1:5" ht="15.95" customHeight="1">
      <c r="A301" s="5">
        <v>299</v>
      </c>
      <c r="B301" s="5" t="str">
        <f t="shared" si="10"/>
        <v>C0109</v>
      </c>
      <c r="C301" s="5" t="str">
        <f>"202208280706"</f>
        <v>202208280706</v>
      </c>
      <c r="D301" s="6">
        <v>105.7</v>
      </c>
      <c r="E301" s="5" t="s">
        <v>6</v>
      </c>
    </row>
    <row r="302" spans="1:5" ht="15.95" customHeight="1">
      <c r="A302" s="5">
        <v>300</v>
      </c>
      <c r="B302" s="5" t="str">
        <f t="shared" si="10"/>
        <v>C0109</v>
      </c>
      <c r="C302" s="5" t="str">
        <f>"202208280906"</f>
        <v>202208280906</v>
      </c>
      <c r="D302" s="6">
        <v>104.5</v>
      </c>
      <c r="E302" s="5" t="s">
        <v>6</v>
      </c>
    </row>
    <row r="303" spans="1:5" ht="15.95" customHeight="1">
      <c r="A303" s="5">
        <v>301</v>
      </c>
      <c r="B303" s="5" t="str">
        <f t="shared" si="10"/>
        <v>C0109</v>
      </c>
      <c r="C303" s="5" t="str">
        <f>"202208280805"</f>
        <v>202208280805</v>
      </c>
      <c r="D303" s="6">
        <v>102.8</v>
      </c>
      <c r="E303" s="5" t="s">
        <v>6</v>
      </c>
    </row>
    <row r="304" spans="1:5" ht="15.95" customHeight="1">
      <c r="A304" s="5">
        <v>302</v>
      </c>
      <c r="B304" s="5" t="str">
        <f t="shared" si="10"/>
        <v>C0109</v>
      </c>
      <c r="C304" s="5" t="str">
        <f>"202208280815"</f>
        <v>202208280815</v>
      </c>
      <c r="D304" s="6">
        <v>102.6</v>
      </c>
      <c r="E304" s="5" t="s">
        <v>6</v>
      </c>
    </row>
    <row r="305" spans="1:5" ht="15.95" customHeight="1">
      <c r="A305" s="5">
        <v>303</v>
      </c>
      <c r="B305" s="5" t="str">
        <f t="shared" ref="B305:B310" si="11">"C0110"</f>
        <v>C0110</v>
      </c>
      <c r="C305" s="5" t="str">
        <f>"202208280922"</f>
        <v>202208280922</v>
      </c>
      <c r="D305" s="6">
        <v>113.9</v>
      </c>
      <c r="E305" s="5" t="s">
        <v>6</v>
      </c>
    </row>
    <row r="306" spans="1:5" ht="15.95" customHeight="1">
      <c r="A306" s="5">
        <v>304</v>
      </c>
      <c r="B306" s="5" t="str">
        <f t="shared" si="11"/>
        <v>C0110</v>
      </c>
      <c r="C306" s="5" t="str">
        <f>"202208281003"</f>
        <v>202208281003</v>
      </c>
      <c r="D306" s="6">
        <v>111</v>
      </c>
      <c r="E306" s="5" t="s">
        <v>6</v>
      </c>
    </row>
    <row r="307" spans="1:5" ht="15.95" customHeight="1">
      <c r="A307" s="5">
        <v>305</v>
      </c>
      <c r="B307" s="5" t="str">
        <f t="shared" si="11"/>
        <v>C0110</v>
      </c>
      <c r="C307" s="5" t="str">
        <f>"202208280923"</f>
        <v>202208280923</v>
      </c>
      <c r="D307" s="6">
        <v>110.6</v>
      </c>
      <c r="E307" s="5" t="s">
        <v>6</v>
      </c>
    </row>
    <row r="308" spans="1:5" ht="15.95" customHeight="1">
      <c r="A308" s="5">
        <v>306</v>
      </c>
      <c r="B308" s="5" t="str">
        <f t="shared" si="11"/>
        <v>C0110</v>
      </c>
      <c r="C308" s="5" t="str">
        <f>"202208281008"</f>
        <v>202208281008</v>
      </c>
      <c r="D308" s="6">
        <v>110.6</v>
      </c>
      <c r="E308" s="5" t="s">
        <v>6</v>
      </c>
    </row>
    <row r="309" spans="1:5" ht="15.95" customHeight="1">
      <c r="A309" s="5">
        <v>307</v>
      </c>
      <c r="B309" s="5" t="str">
        <f t="shared" si="11"/>
        <v>C0110</v>
      </c>
      <c r="C309" s="5" t="str">
        <f>"202208280929"</f>
        <v>202208280929</v>
      </c>
      <c r="D309" s="6">
        <v>108.9</v>
      </c>
      <c r="E309" s="5" t="s">
        <v>6</v>
      </c>
    </row>
    <row r="310" spans="1:5" ht="15.95" customHeight="1">
      <c r="A310" s="5">
        <v>308</v>
      </c>
      <c r="B310" s="5" t="str">
        <f t="shared" si="11"/>
        <v>C0110</v>
      </c>
      <c r="C310" s="5" t="str">
        <f>"202208281001"</f>
        <v>202208281001</v>
      </c>
      <c r="D310" s="6">
        <v>104.1</v>
      </c>
      <c r="E310" s="5" t="s">
        <v>6</v>
      </c>
    </row>
    <row r="311" spans="1:5" ht="15.95" customHeight="1">
      <c r="A311" s="5">
        <v>309</v>
      </c>
      <c r="B311" s="5" t="str">
        <f t="shared" ref="B311:B319" si="12">"C0111"</f>
        <v>C0111</v>
      </c>
      <c r="C311" s="5" t="str">
        <f>"202208281206"</f>
        <v>202208281206</v>
      </c>
      <c r="D311" s="6">
        <v>123.7</v>
      </c>
      <c r="E311" s="5" t="s">
        <v>6</v>
      </c>
    </row>
    <row r="312" spans="1:5" ht="15.95" customHeight="1">
      <c r="A312" s="5">
        <v>310</v>
      </c>
      <c r="B312" s="5" t="str">
        <f t="shared" si="12"/>
        <v>C0111</v>
      </c>
      <c r="C312" s="5" t="str">
        <f>"202208281112"</f>
        <v>202208281112</v>
      </c>
      <c r="D312" s="6">
        <v>116.3</v>
      </c>
      <c r="E312" s="5" t="s">
        <v>6</v>
      </c>
    </row>
    <row r="313" spans="1:5" ht="15.95" customHeight="1">
      <c r="A313" s="5">
        <v>311</v>
      </c>
      <c r="B313" s="5" t="str">
        <f t="shared" si="12"/>
        <v>C0111</v>
      </c>
      <c r="C313" s="5" t="str">
        <f>"202208281011"</f>
        <v>202208281011</v>
      </c>
      <c r="D313" s="6">
        <v>115.3</v>
      </c>
      <c r="E313" s="5" t="s">
        <v>6</v>
      </c>
    </row>
    <row r="314" spans="1:5" ht="15.95" customHeight="1">
      <c r="A314" s="5">
        <v>312</v>
      </c>
      <c r="B314" s="5" t="str">
        <f t="shared" si="12"/>
        <v>C0111</v>
      </c>
      <c r="C314" s="5" t="str">
        <f>"202208281224"</f>
        <v>202208281224</v>
      </c>
      <c r="D314" s="6">
        <v>114.6</v>
      </c>
      <c r="E314" s="5" t="s">
        <v>6</v>
      </c>
    </row>
    <row r="315" spans="1:5" ht="15.95" customHeight="1">
      <c r="A315" s="5">
        <v>313</v>
      </c>
      <c r="B315" s="5" t="str">
        <f t="shared" si="12"/>
        <v>C0111</v>
      </c>
      <c r="C315" s="5" t="str">
        <f>"202208281130"</f>
        <v>202208281130</v>
      </c>
      <c r="D315" s="6">
        <v>114.2</v>
      </c>
      <c r="E315" s="5" t="s">
        <v>6</v>
      </c>
    </row>
    <row r="316" spans="1:5" ht="15.95" customHeight="1">
      <c r="A316" s="5">
        <v>314</v>
      </c>
      <c r="B316" s="5" t="str">
        <f t="shared" si="12"/>
        <v>C0111</v>
      </c>
      <c r="C316" s="5" t="str">
        <f>"202208281113"</f>
        <v>202208281113</v>
      </c>
      <c r="D316" s="6">
        <v>113.1</v>
      </c>
      <c r="E316" s="5" t="s">
        <v>6</v>
      </c>
    </row>
    <row r="317" spans="1:5" ht="15.95" customHeight="1">
      <c r="A317" s="5">
        <v>315</v>
      </c>
      <c r="B317" s="5" t="str">
        <f t="shared" si="12"/>
        <v>C0111</v>
      </c>
      <c r="C317" s="5" t="str">
        <f>"202208281126"</f>
        <v>202208281126</v>
      </c>
      <c r="D317" s="6">
        <v>112.5</v>
      </c>
      <c r="E317" s="5" t="s">
        <v>6</v>
      </c>
    </row>
    <row r="318" spans="1:5" ht="15.95" customHeight="1">
      <c r="A318" s="5">
        <v>316</v>
      </c>
      <c r="B318" s="5" t="str">
        <f t="shared" si="12"/>
        <v>C0111</v>
      </c>
      <c r="C318" s="5" t="str">
        <f>"202208281024"</f>
        <v>202208281024</v>
      </c>
      <c r="D318" s="6">
        <v>111.5</v>
      </c>
      <c r="E318" s="5" t="s">
        <v>6</v>
      </c>
    </row>
    <row r="319" spans="1:5" ht="15.95" customHeight="1">
      <c r="A319" s="5">
        <v>317</v>
      </c>
      <c r="B319" s="5" t="str">
        <f t="shared" si="12"/>
        <v>C0111</v>
      </c>
      <c r="C319" s="5" t="str">
        <f>"202208281028"</f>
        <v>202208281028</v>
      </c>
      <c r="D319" s="6">
        <v>110.7</v>
      </c>
      <c r="E319" s="5" t="s">
        <v>6</v>
      </c>
    </row>
    <row r="320" spans="1:5" ht="15.95" customHeight="1">
      <c r="A320" s="5">
        <v>318</v>
      </c>
      <c r="B320" s="5" t="str">
        <f t="shared" ref="B320:B326" si="13">"C0112"</f>
        <v>C0112</v>
      </c>
      <c r="C320" s="5" t="str">
        <f>"202208281503"</f>
        <v>202208281503</v>
      </c>
      <c r="D320" s="6">
        <v>120.6</v>
      </c>
      <c r="E320" s="5" t="s">
        <v>6</v>
      </c>
    </row>
    <row r="321" spans="1:5" ht="15.95" customHeight="1">
      <c r="A321" s="5">
        <v>319</v>
      </c>
      <c r="B321" s="5" t="str">
        <f t="shared" si="13"/>
        <v>C0112</v>
      </c>
      <c r="C321" s="5" t="str">
        <f>"202208281317"</f>
        <v>202208281317</v>
      </c>
      <c r="D321" s="6">
        <v>118.2</v>
      </c>
      <c r="E321" s="5" t="s">
        <v>6</v>
      </c>
    </row>
    <row r="322" spans="1:5" ht="15.95" customHeight="1">
      <c r="A322" s="5">
        <v>320</v>
      </c>
      <c r="B322" s="5" t="str">
        <f t="shared" si="13"/>
        <v>C0112</v>
      </c>
      <c r="C322" s="5" t="str">
        <f>"202208281416"</f>
        <v>202208281416</v>
      </c>
      <c r="D322" s="6">
        <v>117</v>
      </c>
      <c r="E322" s="5" t="s">
        <v>6</v>
      </c>
    </row>
    <row r="323" spans="1:5" ht="15.95" customHeight="1">
      <c r="A323" s="5">
        <v>321</v>
      </c>
      <c r="B323" s="5" t="str">
        <f t="shared" si="13"/>
        <v>C0112</v>
      </c>
      <c r="C323" s="5" t="str">
        <f>"202208281301"</f>
        <v>202208281301</v>
      </c>
      <c r="D323" s="6">
        <v>114.3</v>
      </c>
      <c r="E323" s="5" t="s">
        <v>6</v>
      </c>
    </row>
    <row r="324" spans="1:5" ht="15.95" customHeight="1">
      <c r="A324" s="5">
        <v>322</v>
      </c>
      <c r="B324" s="5" t="str">
        <f t="shared" si="13"/>
        <v>C0112</v>
      </c>
      <c r="C324" s="5" t="str">
        <f>"202208281413"</f>
        <v>202208281413</v>
      </c>
      <c r="D324" s="6">
        <v>110.1</v>
      </c>
      <c r="E324" s="5" t="s">
        <v>6</v>
      </c>
    </row>
    <row r="325" spans="1:5" ht="15.95" customHeight="1">
      <c r="A325" s="5">
        <v>323</v>
      </c>
      <c r="B325" s="5" t="str">
        <f t="shared" si="13"/>
        <v>C0112</v>
      </c>
      <c r="C325" s="5" t="str">
        <f>"202208281406"</f>
        <v>202208281406</v>
      </c>
      <c r="D325" s="6">
        <v>109.8</v>
      </c>
      <c r="E325" s="5" t="s">
        <v>6</v>
      </c>
    </row>
    <row r="326" spans="1:5" ht="15.95" customHeight="1">
      <c r="A326" s="5">
        <v>324</v>
      </c>
      <c r="B326" s="5" t="str">
        <f t="shared" si="13"/>
        <v>C0112</v>
      </c>
      <c r="C326" s="5" t="str">
        <f>"202208281417"</f>
        <v>202208281417</v>
      </c>
      <c r="D326" s="6">
        <v>109.8</v>
      </c>
      <c r="E326" s="5" t="s">
        <v>6</v>
      </c>
    </row>
    <row r="327" spans="1:5" ht="15.95" customHeight="1">
      <c r="A327" s="5">
        <v>325</v>
      </c>
      <c r="B327" s="5" t="str">
        <f>"C0113"</f>
        <v>C0113</v>
      </c>
      <c r="C327" s="5" t="str">
        <f>"202208281505"</f>
        <v>202208281505</v>
      </c>
      <c r="D327" s="6">
        <v>100.4</v>
      </c>
      <c r="E327" s="5" t="s">
        <v>6</v>
      </c>
    </row>
    <row r="328" spans="1:5" ht="15.95" customHeight="1">
      <c r="A328" s="5">
        <v>326</v>
      </c>
      <c r="B328" s="5" t="str">
        <f t="shared" ref="B328:B333" si="14">"C0114"</f>
        <v>C0114</v>
      </c>
      <c r="C328" s="5" t="str">
        <f>"202208286705"</f>
        <v>202208286705</v>
      </c>
      <c r="D328" s="6">
        <v>114</v>
      </c>
      <c r="E328" s="5" t="s">
        <v>6</v>
      </c>
    </row>
    <row r="329" spans="1:5" ht="15.95" customHeight="1">
      <c r="A329" s="5">
        <v>327</v>
      </c>
      <c r="B329" s="5" t="str">
        <f t="shared" si="14"/>
        <v>C0114</v>
      </c>
      <c r="C329" s="5" t="str">
        <f>"202208286703"</f>
        <v>202208286703</v>
      </c>
      <c r="D329" s="6">
        <v>112.5</v>
      </c>
      <c r="E329" s="5" t="s">
        <v>6</v>
      </c>
    </row>
    <row r="330" spans="1:5" ht="15.95" customHeight="1">
      <c r="A330" s="5">
        <v>328</v>
      </c>
      <c r="B330" s="5" t="str">
        <f t="shared" si="14"/>
        <v>C0114</v>
      </c>
      <c r="C330" s="5" t="str">
        <f>"202208286717"</f>
        <v>202208286717</v>
      </c>
      <c r="D330" s="6">
        <v>111</v>
      </c>
      <c r="E330" s="5" t="s">
        <v>6</v>
      </c>
    </row>
    <row r="331" spans="1:5" ht="15.95" customHeight="1">
      <c r="A331" s="5">
        <v>329</v>
      </c>
      <c r="B331" s="5" t="str">
        <f t="shared" si="14"/>
        <v>C0114</v>
      </c>
      <c r="C331" s="5" t="str">
        <f>"202208286723"</f>
        <v>202208286723</v>
      </c>
      <c r="D331" s="6">
        <v>109.5</v>
      </c>
      <c r="E331" s="5" t="s">
        <v>6</v>
      </c>
    </row>
    <row r="332" spans="1:5" ht="15.95" customHeight="1">
      <c r="A332" s="5">
        <v>330</v>
      </c>
      <c r="B332" s="5" t="str">
        <f t="shared" si="14"/>
        <v>C0114</v>
      </c>
      <c r="C332" s="5" t="str">
        <f>"202208286724"</f>
        <v>202208286724</v>
      </c>
      <c r="D332" s="6">
        <v>109.5</v>
      </c>
      <c r="E332" s="5" t="s">
        <v>6</v>
      </c>
    </row>
    <row r="333" spans="1:5" ht="15.95" customHeight="1">
      <c r="A333" s="5">
        <v>331</v>
      </c>
      <c r="B333" s="5" t="str">
        <f t="shared" si="14"/>
        <v>C0114</v>
      </c>
      <c r="C333" s="5" t="str">
        <f>"202208286704"</f>
        <v>202208286704</v>
      </c>
      <c r="D333" s="6">
        <v>108</v>
      </c>
      <c r="E333" s="5" t="s">
        <v>6</v>
      </c>
    </row>
    <row r="334" spans="1:5" ht="15.95" customHeight="1">
      <c r="A334" s="5">
        <v>332</v>
      </c>
      <c r="B334" s="5" t="str">
        <f t="shared" ref="B334:B343" si="15">"C0115"</f>
        <v>C0115</v>
      </c>
      <c r="C334" s="5" t="str">
        <f>"202208286727"</f>
        <v>202208286727</v>
      </c>
      <c r="D334" s="6">
        <v>117</v>
      </c>
      <c r="E334" s="5" t="s">
        <v>6</v>
      </c>
    </row>
    <row r="335" spans="1:5" ht="15.95" customHeight="1">
      <c r="A335" s="5">
        <v>333</v>
      </c>
      <c r="B335" s="5" t="str">
        <f t="shared" si="15"/>
        <v>C0115</v>
      </c>
      <c r="C335" s="5" t="str">
        <f>"202208286811"</f>
        <v>202208286811</v>
      </c>
      <c r="D335" s="6">
        <v>117</v>
      </c>
      <c r="E335" s="5" t="s">
        <v>6</v>
      </c>
    </row>
    <row r="336" spans="1:5" ht="15.95" customHeight="1">
      <c r="A336" s="5">
        <v>334</v>
      </c>
      <c r="B336" s="5" t="str">
        <f t="shared" si="15"/>
        <v>C0115</v>
      </c>
      <c r="C336" s="5" t="str">
        <f>"202208286912"</f>
        <v>202208286912</v>
      </c>
      <c r="D336" s="6">
        <v>117</v>
      </c>
      <c r="E336" s="5" t="s">
        <v>6</v>
      </c>
    </row>
    <row r="337" spans="1:5" ht="15.95" customHeight="1">
      <c r="A337" s="5">
        <v>335</v>
      </c>
      <c r="B337" s="5" t="str">
        <f t="shared" si="15"/>
        <v>C0115</v>
      </c>
      <c r="C337" s="5" t="str">
        <f>"202208287107"</f>
        <v>202208287107</v>
      </c>
      <c r="D337" s="6">
        <v>115.5</v>
      </c>
      <c r="E337" s="5" t="s">
        <v>6</v>
      </c>
    </row>
    <row r="338" spans="1:5" ht="15.95" customHeight="1">
      <c r="A338" s="5">
        <v>336</v>
      </c>
      <c r="B338" s="5" t="str">
        <f t="shared" si="15"/>
        <v>C0115</v>
      </c>
      <c r="C338" s="5" t="str">
        <f>"202208286808"</f>
        <v>202208286808</v>
      </c>
      <c r="D338" s="6">
        <v>114</v>
      </c>
      <c r="E338" s="5" t="s">
        <v>6</v>
      </c>
    </row>
    <row r="339" spans="1:5" ht="15.95" customHeight="1">
      <c r="A339" s="5">
        <v>337</v>
      </c>
      <c r="B339" s="5" t="str">
        <f t="shared" si="15"/>
        <v>C0115</v>
      </c>
      <c r="C339" s="5" t="str">
        <f>"202208286907"</f>
        <v>202208286907</v>
      </c>
      <c r="D339" s="6">
        <v>114</v>
      </c>
      <c r="E339" s="5" t="s">
        <v>6</v>
      </c>
    </row>
    <row r="340" spans="1:5" ht="15.95" customHeight="1">
      <c r="A340" s="5">
        <v>338</v>
      </c>
      <c r="B340" s="5" t="str">
        <f t="shared" si="15"/>
        <v>C0115</v>
      </c>
      <c r="C340" s="5" t="str">
        <f>"202208287021"</f>
        <v>202208287021</v>
      </c>
      <c r="D340" s="6">
        <v>114</v>
      </c>
      <c r="E340" s="5" t="s">
        <v>6</v>
      </c>
    </row>
    <row r="341" spans="1:5" ht="15.95" customHeight="1">
      <c r="A341" s="5">
        <v>339</v>
      </c>
      <c r="B341" s="5" t="str">
        <f t="shared" si="15"/>
        <v>C0115</v>
      </c>
      <c r="C341" s="5" t="str">
        <f>"202208287103"</f>
        <v>202208287103</v>
      </c>
      <c r="D341" s="6">
        <v>114</v>
      </c>
      <c r="E341" s="5" t="s">
        <v>6</v>
      </c>
    </row>
    <row r="342" spans="1:5" ht="15.95" customHeight="1">
      <c r="A342" s="5">
        <v>340</v>
      </c>
      <c r="B342" s="5" t="str">
        <f t="shared" si="15"/>
        <v>C0115</v>
      </c>
      <c r="C342" s="5" t="str">
        <f>"202208287404"</f>
        <v>202208287404</v>
      </c>
      <c r="D342" s="6">
        <v>114</v>
      </c>
      <c r="E342" s="5" t="s">
        <v>6</v>
      </c>
    </row>
    <row r="343" spans="1:5" ht="15.95" customHeight="1">
      <c r="A343" s="5">
        <v>341</v>
      </c>
      <c r="B343" s="5" t="str">
        <f t="shared" si="15"/>
        <v>C0115</v>
      </c>
      <c r="C343" s="5" t="str">
        <f>"202208287410"</f>
        <v>202208287410</v>
      </c>
      <c r="D343" s="6">
        <v>114</v>
      </c>
      <c r="E343" s="5" t="s">
        <v>6</v>
      </c>
    </row>
    <row r="344" spans="1:5" ht="15.95" customHeight="1">
      <c r="A344" s="5">
        <v>342</v>
      </c>
      <c r="B344" s="5" t="str">
        <f t="shared" ref="B344:B346" si="16">"C0116"</f>
        <v>C0116</v>
      </c>
      <c r="C344" s="5" t="str">
        <f>"202208287413"</f>
        <v>202208287413</v>
      </c>
      <c r="D344" s="6">
        <v>117</v>
      </c>
      <c r="E344" s="5" t="s">
        <v>6</v>
      </c>
    </row>
    <row r="345" spans="1:5" ht="15.95" customHeight="1">
      <c r="A345" s="5">
        <v>343</v>
      </c>
      <c r="B345" s="5" t="str">
        <f t="shared" si="16"/>
        <v>C0116</v>
      </c>
      <c r="C345" s="5" t="str">
        <f>"202208287429"</f>
        <v>202208287429</v>
      </c>
      <c r="D345" s="6">
        <v>115.5</v>
      </c>
      <c r="E345" s="5" t="s">
        <v>6</v>
      </c>
    </row>
    <row r="346" spans="1:5" ht="15.95" customHeight="1">
      <c r="A346" s="5">
        <v>344</v>
      </c>
      <c r="B346" s="5" t="str">
        <f t="shared" si="16"/>
        <v>C0116</v>
      </c>
      <c r="C346" s="5" t="str">
        <f>"202208287516"</f>
        <v>202208287516</v>
      </c>
      <c r="D346" s="6">
        <v>115.5</v>
      </c>
      <c r="E346" s="5" t="s">
        <v>6</v>
      </c>
    </row>
    <row r="347" spans="1:5" ht="15.95" customHeight="1">
      <c r="A347" s="5">
        <v>345</v>
      </c>
      <c r="B347" s="5" t="str">
        <f t="shared" ref="B347:B351" si="17">"C0117"</f>
        <v>C0117</v>
      </c>
      <c r="C347" s="5" t="str">
        <f>"202208287719"</f>
        <v>202208287719</v>
      </c>
      <c r="D347" s="6">
        <v>112.5</v>
      </c>
      <c r="E347" s="5" t="s">
        <v>6</v>
      </c>
    </row>
    <row r="348" spans="1:5" ht="15.95" customHeight="1">
      <c r="A348" s="5">
        <v>346</v>
      </c>
      <c r="B348" s="5" t="str">
        <f t="shared" si="17"/>
        <v>C0117</v>
      </c>
      <c r="C348" s="5" t="str">
        <f>"202208287624"</f>
        <v>202208287624</v>
      </c>
      <c r="D348" s="6">
        <v>111</v>
      </c>
      <c r="E348" s="5" t="s">
        <v>6</v>
      </c>
    </row>
    <row r="349" spans="1:5" ht="15.95" customHeight="1">
      <c r="A349" s="5">
        <v>347</v>
      </c>
      <c r="B349" s="5" t="str">
        <f t="shared" si="17"/>
        <v>C0117</v>
      </c>
      <c r="C349" s="5" t="str">
        <f>"202208287708"</f>
        <v>202208287708</v>
      </c>
      <c r="D349" s="6">
        <v>111</v>
      </c>
      <c r="E349" s="5" t="s">
        <v>6</v>
      </c>
    </row>
    <row r="350" spans="1:5" ht="15.95" customHeight="1">
      <c r="A350" s="5">
        <v>348</v>
      </c>
      <c r="B350" s="5" t="str">
        <f t="shared" si="17"/>
        <v>C0117</v>
      </c>
      <c r="C350" s="5" t="str">
        <f>"202208287712"</f>
        <v>202208287712</v>
      </c>
      <c r="D350" s="6">
        <v>111</v>
      </c>
      <c r="E350" s="5" t="s">
        <v>6</v>
      </c>
    </row>
    <row r="351" spans="1:5" ht="15.95" customHeight="1">
      <c r="A351" s="5">
        <v>349</v>
      </c>
      <c r="B351" s="5" t="str">
        <f t="shared" si="17"/>
        <v>C0117</v>
      </c>
      <c r="C351" s="5" t="str">
        <f>"202208287713"</f>
        <v>202208287713</v>
      </c>
      <c r="D351" s="6">
        <v>111</v>
      </c>
      <c r="E351" s="5" t="s">
        <v>6</v>
      </c>
    </row>
    <row r="352" spans="1:5" ht="15.95" customHeight="1">
      <c r="A352" s="5">
        <v>350</v>
      </c>
      <c r="B352" s="5" t="str">
        <f t="shared" ref="B352:B354" si="18">"C0118"</f>
        <v>C0118</v>
      </c>
      <c r="C352" s="5" t="str">
        <f>"202208287727"</f>
        <v>202208287727</v>
      </c>
      <c r="D352" s="6">
        <v>120</v>
      </c>
      <c r="E352" s="5" t="s">
        <v>6</v>
      </c>
    </row>
    <row r="353" spans="1:5" ht="15.95" customHeight="1">
      <c r="A353" s="5">
        <v>351</v>
      </c>
      <c r="B353" s="5" t="str">
        <f t="shared" si="18"/>
        <v>C0118</v>
      </c>
      <c r="C353" s="5" t="str">
        <f>"202208287730"</f>
        <v>202208287730</v>
      </c>
      <c r="D353" s="6">
        <v>118.5</v>
      </c>
      <c r="E353" s="5" t="s">
        <v>6</v>
      </c>
    </row>
    <row r="354" spans="1:5" ht="15.95" customHeight="1">
      <c r="A354" s="5">
        <v>352</v>
      </c>
      <c r="B354" s="5" t="str">
        <f t="shared" si="18"/>
        <v>C0118</v>
      </c>
      <c r="C354" s="5" t="str">
        <f>"202208288005"</f>
        <v>202208288005</v>
      </c>
      <c r="D354" s="6">
        <v>118.5</v>
      </c>
      <c r="E354" s="5" t="s">
        <v>6</v>
      </c>
    </row>
    <row r="355" spans="1:5" ht="15.95" customHeight="1">
      <c r="A355" s="5">
        <v>353</v>
      </c>
      <c r="B355" s="5" t="str">
        <f t="shared" ref="B355:B357" si="19">"C0119"</f>
        <v>C0119</v>
      </c>
      <c r="C355" s="5" t="str">
        <f>"202208288019"</f>
        <v>202208288019</v>
      </c>
      <c r="D355" s="6">
        <v>111</v>
      </c>
      <c r="E355" s="5" t="s">
        <v>6</v>
      </c>
    </row>
    <row r="356" spans="1:5" ht="15.95" customHeight="1">
      <c r="A356" s="5">
        <v>354</v>
      </c>
      <c r="B356" s="5" t="str">
        <f t="shared" si="19"/>
        <v>C0119</v>
      </c>
      <c r="C356" s="5" t="str">
        <f>"202208288123"</f>
        <v>202208288123</v>
      </c>
      <c r="D356" s="6">
        <v>111</v>
      </c>
      <c r="E356" s="5" t="s">
        <v>6</v>
      </c>
    </row>
    <row r="357" spans="1:5" ht="15.95" customHeight="1">
      <c r="A357" s="5">
        <v>355</v>
      </c>
      <c r="B357" s="5" t="str">
        <f t="shared" si="19"/>
        <v>C0119</v>
      </c>
      <c r="C357" s="5" t="str">
        <f>"202208288219"</f>
        <v>202208288219</v>
      </c>
      <c r="D357" s="6">
        <v>111</v>
      </c>
      <c r="E357" s="5" t="s">
        <v>6</v>
      </c>
    </row>
    <row r="358" spans="1:5" ht="15.95" customHeight="1"/>
    <row r="359" spans="1:5" ht="15.95" customHeight="1">
      <c r="D359" s="8"/>
      <c r="E359" s="8"/>
    </row>
    <row r="360" spans="1:5" ht="15.95" customHeight="1">
      <c r="D360" s="9"/>
      <c r="E360" s="8"/>
    </row>
  </sheetData>
  <mergeCells count="3">
    <mergeCell ref="A1:E1"/>
    <mergeCell ref="D359:E359"/>
    <mergeCell ref="D360:E360"/>
  </mergeCells>
  <phoneticPr fontId="4" type="noConversion"/>
  <pageMargins left="1.1416666666666699" right="0.75138888888888899" top="0.31458333333333299" bottom="0.35416666666666702" header="0.156944444444444" footer="0.15694444444444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名单</vt:lpstr>
      <vt:lpstr>名单!Print_Area</vt:lpstr>
      <vt:lpstr>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刘婉君</cp:lastModifiedBy>
  <dcterms:created xsi:type="dcterms:W3CDTF">2022-09-01T01:22:00Z</dcterms:created>
  <dcterms:modified xsi:type="dcterms:W3CDTF">2022-09-01T09:50:48Z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